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5.xml" ContentType="application/vnd.openxmlformats-officedocument.spreadsheetml.table+xml"/>
  <Override PartName="/xl/worksheets/sheet7.xml" ContentType="application/vnd.openxmlformats-officedocument.spreadsheetml.worksheet+xml"/>
  <Override PartName="/xl/tables/table6.xml" ContentType="application/vnd.openxmlformats-officedocument.spreadsheetml.table+xml"/>
  <Override PartName="/xl/worksheets/sheet8.xml" ContentType="application/vnd.openxmlformats-officedocument.spreadsheetml.worksheet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s" sheetId="1" state="visible" r:id="rId1"/>
    <sheet xmlns:r="http://schemas.openxmlformats.org/officeDocument/2006/relationships" name="Project_Type_Master" sheetId="2" state="visible" r:id="rId2"/>
    <sheet xmlns:r="http://schemas.openxmlformats.org/officeDocument/2006/relationships" name="Component_Master" sheetId="3" state="visible" r:id="rId3"/>
    <sheet xmlns:r="http://schemas.openxmlformats.org/officeDocument/2006/relationships" name="Rate_Card" sheetId="4" state="visible" r:id="rId4"/>
    <sheet xmlns:r="http://schemas.openxmlformats.org/officeDocument/2006/relationships" name="Assumptions" sheetId="5" state="visible" r:id="rId5"/>
    <sheet xmlns:r="http://schemas.openxmlformats.org/officeDocument/2006/relationships" name="Calc_Engine" sheetId="6" state="visible" r:id="rId6"/>
    <sheet xmlns:r="http://schemas.openxmlformats.org/officeDocument/2006/relationships" name="Selected_Components" sheetId="7" state="visible" r:id="rId7"/>
    <sheet xmlns:r="http://schemas.openxmlformats.org/officeDocument/2006/relationships" name="Summary" sheetId="8" state="visible" r:id="rId8"/>
    <sheet xmlns:r="http://schemas.openxmlformats.org/officeDocument/2006/relationships" name="Dashboard" sheetId="9" state="visible" r:id="rId9"/>
  </sheets>
  <definedNames>
    <definedName name="_xlnm._FilterDatabase" localSheetId="1" hidden="1">'Project_Type_Master'!$A$3:$C$84</definedName>
    <definedName name="_xlnm._FilterDatabase" localSheetId="2" hidden="1">'Component_Master'!$A$3:$H$69</definedName>
    <definedName name="_xlnm._FilterDatabase" localSheetId="3" hidden="1">'Rate_Card'!$A$3:$F$69</definedName>
    <definedName name="_xlnm._FilterDatabase" localSheetId="5" hidden="1">'Calc_Engine'!$A$3:$O$180</definedName>
    <definedName name="_xlnm._FilterDatabase" localSheetId="6" hidden="1">'Selected_Components'!$A$3:$H$83</definedName>
    <definedName name="_xlnm._FilterDatabase" localSheetId="7" hidden="1">'Summary'!$A$12:$H$92</definedName>
  </definedNames>
  <calcPr calcId="124519" calcMode="auto" fullCalcOnLoad="1" forceFullCalc="1"/>
</workbook>
</file>

<file path=xl/styles.xml><?xml version="1.0" encoding="utf-8"?>
<styleSheet xmlns="http://schemas.openxmlformats.org/spreadsheetml/2006/main">
  <numFmts count="2">
    <numFmt numFmtId="164" formatCode="&quot;INR&quot; #,##0"/>
    <numFmt numFmtId="165" formatCode="0.00x"/>
  </numFmts>
  <fonts count="5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color rgb="00FFFFFF"/>
    </font>
    <font>
      <b val="1"/>
    </font>
    <font>
      <b val="1"/>
      <sz val="12"/>
    </font>
  </fonts>
  <fills count="6">
    <fill>
      <patternFill/>
    </fill>
    <fill>
      <patternFill patternType="gray125"/>
    </fill>
    <fill>
      <patternFill patternType="solid">
        <fgColor rgb="0017365D"/>
      </patternFill>
    </fill>
    <fill>
      <patternFill patternType="solid">
        <fgColor rgb="001F4E78"/>
      </patternFill>
    </fill>
    <fill>
      <patternFill patternType="solid">
        <fgColor rgb="00E2F0D9"/>
      </patternFill>
    </fill>
    <fill>
      <patternFill patternType="solid">
        <fgColor rgb="00D9EAF7"/>
      </patternFill>
    </fill>
  </fills>
  <borders count="3">
    <border>
      <left/>
      <right/>
      <top/>
      <bottom/>
      <diagonal/>
    </border>
    <border>
      <top style="medium">
        <color rgb="001F4E78"/>
      </top>
      <bottom style="medium">
        <color rgb="001F4E78"/>
      </bottom>
    </border>
    <border>
      <left style="thin">
        <color rgb="00D9E2F3"/>
      </left>
      <right style="thin">
        <color rgb="00D9E2F3"/>
      </right>
      <top style="thin">
        <color rgb="00D9E2F3"/>
      </top>
      <bottom style="thin">
        <color rgb="00D9E2F3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0" borderId="0" applyAlignment="1" pivotButton="0" quotePrefix="0" xfId="0">
      <alignment horizontal="left" vertical="top"/>
    </xf>
    <xf numFmtId="0" fontId="2" fillId="3" borderId="2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left" vertical="top" wrapText="1"/>
    </xf>
    <xf numFmtId="0" fontId="3" fillId="4" borderId="2" applyAlignment="1" pivotButton="0" quotePrefix="0" xfId="0">
      <alignment horizontal="left" vertical="top" wrapText="1"/>
    </xf>
    <xf numFmtId="164" fontId="0" fillId="4" borderId="2" applyAlignment="1" pivotButton="0" quotePrefix="0" xfId="0">
      <alignment horizontal="right" vertical="top" wrapText="1"/>
    </xf>
    <xf numFmtId="165" fontId="0" fillId="4" borderId="2" applyAlignment="1" pivotButton="0" quotePrefix="0" xfId="0">
      <alignment horizontal="left" vertical="top" wrapText="1"/>
    </xf>
    <xf numFmtId="2" fontId="0" fillId="4" borderId="2" applyAlignment="1" pivotButton="0" quotePrefix="0" xfId="0">
      <alignment horizontal="left" vertical="top" wrapText="1"/>
    </xf>
    <xf numFmtId="165" fontId="2" fillId="4" borderId="2" applyAlignment="1" pivotButton="0" quotePrefix="0" xfId="0">
      <alignment horizontal="left" vertical="top" wrapText="1"/>
    </xf>
    <xf numFmtId="9" fontId="0" fillId="4" borderId="2" applyAlignment="1" pivotButton="0" quotePrefix="0" xfId="0">
      <alignment horizontal="left" vertical="top" wrapText="1"/>
    </xf>
    <xf numFmtId="1" fontId="0" fillId="4" borderId="2" applyAlignment="1" pivotButton="0" quotePrefix="0" xfId="0">
      <alignment horizontal="left" vertical="top" wrapText="1"/>
    </xf>
    <xf numFmtId="164" fontId="0" fillId="0" borderId="2" applyAlignment="1" pivotButton="0" quotePrefix="0" xfId="0">
      <alignment horizontal="right" vertical="top" wrapText="1"/>
    </xf>
    <xf numFmtId="165" fontId="0" fillId="0" borderId="2" applyAlignment="1" pivotButton="0" quotePrefix="0" xfId="0">
      <alignment horizontal="left" vertical="top" wrapText="1"/>
    </xf>
    <xf numFmtId="0" fontId="3" fillId="0" borderId="2" applyAlignment="1" pivotButton="0" quotePrefix="0" xfId="0">
      <alignment horizontal="left" vertical="top" wrapText="1"/>
    </xf>
    <xf numFmtId="0" fontId="0" fillId="5" borderId="2" applyAlignment="1" pivotButton="0" quotePrefix="0" xfId="0">
      <alignment horizontal="left" vertical="top" wrapText="1"/>
    </xf>
    <xf numFmtId="164" fontId="0" fillId="5" borderId="2" applyAlignment="1" pivotButton="0" quotePrefix="0" xfId="0">
      <alignment horizontal="right" vertical="top" wrapText="1"/>
    </xf>
    <xf numFmtId="164" fontId="4" fillId="4" borderId="2" applyAlignment="1" pivotButton="0" quotePrefix="0" xfId="0">
      <alignment horizontal="right" vertical="top" wrapText="1"/>
    </xf>
    <xf numFmtId="0" fontId="4" fillId="4" borderId="2" applyAlignment="1" pivotButton="0" quotePrefix="0" xfId="0">
      <alignment horizontal="left" vertical="top" wrapText="1"/>
    </xf>
  </cellXfs>
  <cellStyles count="1">
    <cellStyle name="Normal" xfId="0" builtinId="0" hidden="0"/>
  </cellStyles>
  <dxfs count="2">
    <dxf>
      <fill>
        <patternFill patternType="solid">
          <fgColor rgb="00E2F0D9"/>
        </patternFill>
      </fill>
    </dxf>
    <dxf>
      <fill>
        <patternFill patternType="solid">
          <fgColor rgb="00D9EAF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Cost by Bucket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'Dashboard'!B7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'Dashboard'!$A$8:$A$11</f>
            </numRef>
          </cat>
          <val>
            <numRef>
              <f>'Dashboard'!$B$8:$B$11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Bucket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Cost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Internal vs External Cost Split</a:t>
            </a:r>
          </a:p>
        </rich>
      </tx>
    </title>
    <plotArea>
      <pieChart>
        <varyColors val="1"/>
        <ser>
          <idx val="0"/>
          <order val="0"/>
          <tx>
            <strRef>
              <f>'Dashboard'!E7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'Dashboard'!$D$8:$D$9</f>
            </numRef>
          </cat>
          <val>
            <numRef>
              <f>'Dashboard'!$E$8:$E$9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Component-Level Cost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'Dashboard'!B23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'Dashboard'!$A$24:$A$53</f>
            </numRef>
          </cat>
          <val>
            <numRef>
              <f>'Dashboard'!$B$24:$B$53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Cost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Component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6</col>
      <colOff>0</colOff>
      <row>6</row>
      <rowOff>0</rowOff>
    </from>
    <ext cx="4680000" cy="25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6</col>
      <colOff>0</colOff>
      <row>21</row>
      <rowOff>0</rowOff>
    </from>
    <ext cx="3960000" cy="25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6</col>
      <colOff>0</colOff>
      <row>36</row>
      <rowOff>0</rowOff>
    </from>
    <ext cx="6480000" cy="46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ables/table1.xml><?xml version="1.0" encoding="utf-8"?>
<table xmlns="http://schemas.openxmlformats.org/spreadsheetml/2006/main" id="1" name="tbl_inputs" displayName="tbl_inputs" ref="A3:C14" headerRowCount="1">
  <autoFilter ref="A3:C14"/>
  <tableColumns count="3">
    <tableColumn id="1" name="Input"/>
    <tableColumn id="2" name="Editable Value"/>
    <tableColumn id="3" name="Not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bl_project_type_master" displayName="tbl_project_type_master" ref="A3:C84" headerRowCount="1">
  <autoFilter ref="A3:C84"/>
  <tableColumns count="3">
    <tableColumn id="1" name="Project Type"/>
    <tableColumn id="2" name="Component Name"/>
    <tableColumn id="3" name="Include by Defaul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bl_component_master" displayName="tbl_component_master" ref="A3:H69" headerRowCount="1">
  <autoFilter ref="A3:H69"/>
  <tableColumns count="8">
    <tableColumn id="1" name="Component Name"/>
    <tableColumn id="2" name="Bucket"/>
    <tableColumn id="3" name="Pricing Basis"/>
    <tableColumn id="4" name="Unit Type"/>
    <tableColumn id="5" name="Cost Nature"/>
    <tableColumn id="6" name="Discount Eligible"/>
    <tableColumn id="7" name="Description"/>
    <tableColumn id="8" name="Note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bl_rate_card" displayName="tbl_rate_card" ref="A3:F69" headerRowCount="1">
  <autoFilter ref="A3:F69"/>
  <tableColumns count="6">
    <tableColumn id="1" name="Component Name"/>
    <tableColumn id="2" name="Pricing Basis"/>
    <tableColumn id="3" name="Unit Rate"/>
    <tableColumn id="4" name="Currency"/>
    <tableColumn id="5" name="Editable"/>
    <tableColumn id="6" name="Note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bl_calc_engine" displayName="tbl_calc_engine" ref="A3:O180" headerRowCount="1">
  <autoFilter ref="A3:O180"/>
  <tableColumns count="15">
    <tableColumn id="1" name="Component Name"/>
    <tableColumn id="2" name="Bucket"/>
    <tableColumn id="3" name="Pricing Basis"/>
    <tableColumn id="4" name="Unit Type"/>
    <tableColumn id="5" name="Cost Nature"/>
    <tableColumn id="6" name="Discount Eligible"/>
    <tableColumn id="7" name="Default Include?"/>
    <tableColumn id="8" name="Manual Include?"/>
    <tableColumn id="9" name="Selected?"/>
    <tableColumn id="10" name="Quantity Driver"/>
    <tableColumn id="11" name="Unit Rate"/>
    <tableColumn id="12" name="Multiplier"/>
    <tableColumn id="13" name="Total Cost"/>
    <tableColumn id="14" name="Quantity Label"/>
    <tableColumn id="15" name="Note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bl_selected_components" displayName="tbl_selected_components" ref="A3:I83" headerRowCount="1">
  <autoFilter ref="A3:I83"/>
  <tableColumns count="9">
    <tableColumn id="1" name="Bucket"/>
    <tableColumn id="2" name="Component Name"/>
    <tableColumn id="3" name="Pricing Basis"/>
    <tableColumn id="4" name="Quantity Driver"/>
    <tableColumn id="5" name="Unit Rate"/>
    <tableColumn id="6" name="Multiplier"/>
    <tableColumn id="7" name="Total Cost"/>
    <tableColumn id="8" name="Cost Nature"/>
    <tableColumn id="9" name="Calc Row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tbl_summary_components" displayName="tbl_summary_components" ref="A12:H92" headerRowCount="1">
  <autoFilter ref="A12:H92"/>
  <tableColumns count="8">
    <tableColumn id="1" name="Bucket"/>
    <tableColumn id="2" name="Component Name"/>
    <tableColumn id="3" name="Pricing Basis"/>
    <tableColumn id="4" name="Quantity Driver"/>
    <tableColumn id="5" name="Unit Rate"/>
    <tableColumn id="6" name="Multiplier"/>
    <tableColumn id="7" name="Total Cost"/>
    <tableColumn id="8" name="Cost Natur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2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8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_rels/sheet9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4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38" customWidth="1" min="2" max="2"/>
    <col width="70" customWidth="1" min="3" max="3"/>
    <col width="10" customWidth="1" min="4" max="4"/>
  </cols>
  <sheetData>
    <row r="1" ht="24" customHeight="1">
      <c r="A1" s="1" t="inlineStr">
        <is>
          <t>Inputs</t>
        </is>
      </c>
      <c r="B1" s="2" t="n"/>
      <c r="C1" s="2" t="n"/>
      <c r="D1" s="2" t="n"/>
    </row>
    <row r="2">
      <c r="A2" s="2" t="n"/>
      <c r="B2" s="2" t="n"/>
      <c r="C2" s="2" t="n"/>
      <c r="D2" s="2" t="n"/>
    </row>
    <row r="3">
      <c r="A3" s="3" t="inlineStr">
        <is>
          <t>Input</t>
        </is>
      </c>
      <c r="B3" s="3" t="inlineStr">
        <is>
          <t>Editable Value</t>
        </is>
      </c>
      <c r="C3" s="3" t="inlineStr">
        <is>
          <t>Notes</t>
        </is>
      </c>
      <c r="D3" s="2" t="n"/>
    </row>
    <row r="4">
      <c r="A4" s="4" t="inlineStr">
        <is>
          <t>Project Type</t>
        </is>
      </c>
      <c r="B4" s="5" t="inlineStr">
        <is>
          <t>Retrospective RWE</t>
        </is>
      </c>
      <c r="C4" s="4" t="inlineStr">
        <is>
          <t>Dropdown drives component selection and pricing model.</t>
        </is>
      </c>
      <c r="D4" s="2" t="n"/>
    </row>
    <row r="5">
      <c r="A5" s="4" t="inlineStr">
        <is>
          <t>Number of Sites</t>
        </is>
      </c>
      <c r="B5" s="5" t="n">
        <v>8</v>
      </c>
      <c r="C5" s="4" t="inlineStr">
        <is>
          <t>Site or centre count.</t>
        </is>
      </c>
      <c r="D5" s="2" t="n"/>
    </row>
    <row r="6">
      <c r="A6" s="4" t="inlineStr">
        <is>
          <t>Number of Patients</t>
        </is>
      </c>
      <c r="B6" s="5" t="n">
        <v>500</v>
      </c>
      <c r="C6" s="4" t="inlineStr">
        <is>
          <t>Patient or record count.</t>
        </is>
      </c>
      <c r="D6" s="2" t="n"/>
    </row>
    <row r="7">
      <c r="A7" s="4" t="inlineStr">
        <is>
          <t>Study Duration (Months)</t>
        </is>
      </c>
      <c r="B7" s="5" t="n">
        <v>6</v>
      </c>
      <c r="C7" s="4" t="inlineStr">
        <is>
          <t>Duration used for monthly and site-month costs.</t>
        </is>
      </c>
      <c r="D7" s="2" t="n"/>
    </row>
    <row r="8">
      <c r="A8" s="4" t="inlineStr">
        <is>
          <t>Number of Forms</t>
        </is>
      </c>
      <c r="B8" s="5" t="n">
        <v>4</v>
      </c>
      <c r="C8" s="4" t="inlineStr">
        <is>
          <t>CRF, DCF, eCRF, questionnaire, or abstraction form count.</t>
        </is>
      </c>
      <c r="D8" s="2" t="n"/>
    </row>
    <row r="9">
      <c r="A9" s="4" t="inlineStr">
        <is>
          <t>Number of Outputs</t>
        </is>
      </c>
      <c r="B9" s="5" t="n">
        <v>3</v>
      </c>
      <c r="C9" s="4" t="inlineStr">
        <is>
          <t>Planned tables, figures, listings, dashboards, or report outputs.</t>
        </is>
      </c>
      <c r="D9" s="2" t="n"/>
    </row>
    <row r="10">
      <c r="A10" s="4" t="inlineStr">
        <is>
          <t>Number of Review Rounds</t>
        </is>
      </c>
      <c r="B10" s="5" t="n">
        <v>2</v>
      </c>
      <c r="C10" s="4" t="inlineStr">
        <is>
          <t>Scientific, medical, and Sponsor review cycles.</t>
        </is>
      </c>
      <c r="D10" s="2" t="n"/>
    </row>
    <row r="11">
      <c r="A11" s="4" t="inlineStr">
        <is>
          <t>Complexity Level</t>
        </is>
      </c>
      <c r="B11" s="5" t="inlineStr">
        <is>
          <t>Medium</t>
        </is>
      </c>
      <c r="C11" s="4" t="inlineStr">
        <is>
          <t>Multiplier maintained in Assumptions.</t>
        </is>
      </c>
      <c r="D11" s="2" t="n"/>
    </row>
    <row r="12">
      <c r="A12" s="4" t="inlineStr">
        <is>
          <t>Follow-up Intensity</t>
        </is>
      </c>
      <c r="B12" s="5" t="inlineStr">
        <is>
          <t>Medium</t>
        </is>
      </c>
      <c r="C12" s="4" t="inlineStr">
        <is>
          <t>Visit proxy maintained in Assumptions.</t>
        </is>
      </c>
      <c r="D12" s="2" t="n"/>
    </row>
    <row r="13">
      <c r="A13" s="4" t="inlineStr">
        <is>
          <t>Training Rounds</t>
        </is>
      </c>
      <c r="B13" s="5" t="n">
        <v>1</v>
      </c>
      <c r="C13" s="4" t="inlineStr">
        <is>
          <t>Additional training or refresher rounds.</t>
        </is>
      </c>
      <c r="D13" s="2" t="n"/>
    </row>
    <row r="14">
      <c r="A14" s="4" t="inlineStr">
        <is>
          <t>Use Project Type Components?</t>
        </is>
      </c>
      <c r="B14" s="5" t="inlineStr">
        <is>
          <t>Yes</t>
        </is>
      </c>
      <c r="C14" s="4" t="inlineStr">
        <is>
          <t>Yes uses mapped default scope. No uses manual include flags in Calc_Engine.</t>
        </is>
      </c>
      <c r="D14" s="2" t="n"/>
    </row>
  </sheetData>
  <mergeCells count="1">
    <mergeCell ref="A1:D1"/>
  </mergeCells>
  <dataValidations count="11">
    <dataValidation sqref="B4" showDropDown="0" showInputMessage="0" showErrorMessage="0" allowBlank="0" errorTitle="Invalid selection" error="Select a value from the dropdown." type="list">
      <formula1>"Retrospective RWE,Prospective RWE,Registry RWE - India Lean Workforce,Cross-Sectional RWE,Scientific Seminar,Hospital Program"</formula1>
    </dataValidation>
    <dataValidation sqref="B5" showDropDown="0" showInputMessage="0" showErrorMessage="0" allowBlank="0" errorTitle="Invalid input" error="Enter a whole number between 0 and 500." type="whole" operator="between">
      <formula1>0</formula1>
      <formula2>500</formula2>
    </dataValidation>
    <dataValidation sqref="B6" showDropDown="0" showInputMessage="0" showErrorMessage="0" allowBlank="0" errorTitle="Invalid input" error="Enter a whole number between 0 and 100000." type="whole" operator="between">
      <formula1>0</formula1>
      <formula2>100000</formula2>
    </dataValidation>
    <dataValidation sqref="B7" showDropDown="0" showInputMessage="0" showErrorMessage="0" allowBlank="0" errorTitle="Invalid input" error="Enter a whole number between 0 and 120." type="whole" operator="between">
      <formula1>0</formula1>
      <formula2>120</formula2>
    </dataValidation>
    <dataValidation sqref="B8" showDropDown="0" showInputMessage="0" showErrorMessage="0" allowBlank="0" errorTitle="Invalid input" error="Enter a whole number between 0 and 100." type="whole" operator="between">
      <formula1>0</formula1>
      <formula2>100</formula2>
    </dataValidation>
    <dataValidation sqref="B9" showDropDown="0" showInputMessage="0" showErrorMessage="0" allowBlank="0" errorTitle="Invalid input" error="Enter a whole number between 0 and 100." type="whole" operator="between">
      <formula1>0</formula1>
      <formula2>100</formula2>
    </dataValidation>
    <dataValidation sqref="B10" showDropDown="0" showInputMessage="0" showErrorMessage="0" allowBlank="0" errorTitle="Invalid input" error="Enter a whole number between 0 and 5." type="whole" operator="between">
      <formula1>0</formula1>
      <formula2>5</formula2>
    </dataValidation>
    <dataValidation sqref="B11" showDropDown="0" showInputMessage="0" showErrorMessage="0" allowBlank="0" errorTitle="Invalid selection" error="Select a value from the dropdown." type="list">
      <formula1>"Low,Medium,High"</formula1>
    </dataValidation>
    <dataValidation sqref="B12" showDropDown="0" showInputMessage="0" showErrorMessage="0" allowBlank="0" errorTitle="Invalid selection" error="Select a value from the dropdown." type="list">
      <formula1>"Low,Medium,High"</formula1>
    </dataValidation>
    <dataValidation sqref="B13" showDropDown="0" showInputMessage="0" showErrorMessage="0" allowBlank="0" errorTitle="Invalid input" error="Enter a whole number between 0 and 5." type="whole" operator="between">
      <formula1>0</formula1>
      <formula2>5</formula2>
    </dataValidation>
    <dataValidation sqref="B14" showDropDown="0" showInputMessage="0" showErrorMessage="0" allowBlank="0" errorTitle="Invalid selection" error="Select a value from the dropdown." type="list">
      <formula1>"Yes,No"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4" customWidth="1" min="1" max="1"/>
    <col width="66" customWidth="1" min="2" max="2"/>
    <col width="20" customWidth="1" min="3" max="3"/>
  </cols>
  <sheetData>
    <row r="1" ht="24" customHeight="1">
      <c r="A1" s="1" t="inlineStr">
        <is>
          <t>Project_Type_Master</t>
        </is>
      </c>
      <c r="B1" s="2" t="n"/>
      <c r="C1" s="2" t="n"/>
    </row>
    <row r="2">
      <c r="A2" s="2" t="n"/>
      <c r="B2" s="2" t="n"/>
      <c r="C2" s="2" t="n"/>
    </row>
    <row r="3">
      <c r="A3" s="3" t="inlineStr">
        <is>
          <t>Project Type</t>
        </is>
      </c>
      <c r="B3" s="3" t="inlineStr">
        <is>
          <t>Component Name</t>
        </is>
      </c>
      <c r="C3" s="3" t="inlineStr">
        <is>
          <t>Include by Default</t>
        </is>
      </c>
    </row>
    <row r="4">
      <c r="A4" s="4" t="inlineStr">
        <is>
          <t>Retrospective RWE</t>
        </is>
      </c>
      <c r="B4" s="4" t="inlineStr">
        <is>
          <t>Protocol / Synopsis Development</t>
        </is>
      </c>
      <c r="C4" s="4" t="inlineStr">
        <is>
          <t>Yes</t>
        </is>
      </c>
    </row>
    <row r="5">
      <c r="A5" s="4" t="inlineStr">
        <is>
          <t>Retrospective RWE</t>
        </is>
      </c>
      <c r="B5" s="4" t="inlineStr">
        <is>
          <t>Variable Mapping / Data Abstraction Framework</t>
        </is>
      </c>
      <c r="C5" s="4" t="inlineStr">
        <is>
          <t>Yes</t>
        </is>
      </c>
    </row>
    <row r="6">
      <c r="A6" s="4" t="inlineStr">
        <is>
          <t>Retrospective RWE</t>
        </is>
      </c>
      <c r="B6" s="4" t="inlineStr">
        <is>
          <t>CRF / DCF Blueprint or Abstraction Tool Design</t>
        </is>
      </c>
      <c r="C6" s="4" t="inlineStr">
        <is>
          <t>Yes</t>
        </is>
      </c>
    </row>
    <row r="7">
      <c r="A7" s="4" t="inlineStr">
        <is>
          <t>Retrospective RWE</t>
        </is>
      </c>
      <c r="B7" s="4" t="inlineStr">
        <is>
          <t>Analysis Framework and Output Planning</t>
        </is>
      </c>
      <c r="C7" s="4" t="inlineStr">
        <is>
          <t>Yes</t>
        </is>
      </c>
    </row>
    <row r="8">
      <c r="A8" s="4" t="inlineStr">
        <is>
          <t>Retrospective RWE</t>
        </is>
      </c>
      <c r="B8" s="4" t="inlineStr">
        <is>
          <t>Ethics Submission Package Preparation</t>
        </is>
      </c>
      <c r="C8" s="4" t="inlineStr">
        <is>
          <t>Yes</t>
        </is>
      </c>
    </row>
    <row r="9">
      <c r="A9" s="4" t="inlineStr">
        <is>
          <t>Retrospective RWE</t>
        </is>
      </c>
      <c r="B9" s="4" t="inlineStr">
        <is>
          <t>Data Access and Usage Fee</t>
        </is>
      </c>
      <c r="C9" s="4" t="inlineStr">
        <is>
          <t>Yes</t>
        </is>
      </c>
    </row>
    <row r="10">
      <c r="A10" s="4" t="inlineStr">
        <is>
          <t>Retrospective RWE</t>
        </is>
      </c>
      <c r="B10" s="4" t="inlineStr">
        <is>
          <t>Ethics Committee Fees</t>
        </is>
      </c>
      <c r="C10" s="4" t="inlineStr">
        <is>
          <t>Yes</t>
        </is>
      </c>
    </row>
    <row r="11">
      <c r="A11" s="4" t="inlineStr">
        <is>
          <t>Retrospective RWE</t>
        </is>
      </c>
      <c r="B11" s="4" t="inlineStr">
        <is>
          <t>Site / MRD / Hospital Staff Support for Record Retrieval</t>
        </is>
      </c>
      <c r="C11" s="4" t="inlineStr">
        <is>
          <t>Yes</t>
        </is>
      </c>
    </row>
    <row r="12">
      <c r="A12" s="4" t="inlineStr">
        <is>
          <t>Retrospective RWE</t>
        </is>
      </c>
      <c r="B12" s="4" t="inlineStr">
        <is>
          <t>Project Management and Governance</t>
        </is>
      </c>
      <c r="C12" s="4" t="inlineStr">
        <is>
          <t>Yes</t>
        </is>
      </c>
    </row>
    <row r="13">
      <c r="A13" s="4" t="inlineStr">
        <is>
          <t>Retrospective RWE</t>
        </is>
      </c>
      <c r="B13" s="4" t="inlineStr">
        <is>
          <t>Data Management and Quality Review</t>
        </is>
      </c>
      <c r="C13" s="4" t="inlineStr">
        <is>
          <t>Yes</t>
        </is>
      </c>
    </row>
    <row r="14">
      <c r="A14" s="4" t="inlineStr">
        <is>
          <t>Retrospective RWE</t>
        </is>
      </c>
      <c r="B14" s="4" t="inlineStr">
        <is>
          <t>Medical / Scientific Review</t>
        </is>
      </c>
      <c r="C14" s="4" t="inlineStr">
        <is>
          <t>Yes</t>
        </is>
      </c>
    </row>
    <row r="15">
      <c r="A15" s="4" t="inlineStr">
        <is>
          <t>Retrospective RWE</t>
        </is>
      </c>
      <c r="B15" s="4" t="inlineStr">
        <is>
          <t>Biostatistics, Analysis and Findings</t>
        </is>
      </c>
      <c r="C15" s="4" t="inlineStr">
        <is>
          <t>Yes</t>
        </is>
      </c>
    </row>
    <row r="16">
      <c r="A16" s="4" t="inlineStr">
        <is>
          <t>Retrospective RWE</t>
        </is>
      </c>
      <c r="B16" s="4" t="inlineStr">
        <is>
          <t>Final Report / Study Summary for Sponsor</t>
        </is>
      </c>
      <c r="C16" s="4" t="inlineStr">
        <is>
          <t>Yes</t>
        </is>
      </c>
    </row>
    <row r="17">
      <c r="A17" s="4" t="inlineStr">
        <is>
          <t>Prospective RWE</t>
        </is>
      </c>
      <c r="B17" s="4" t="inlineStr">
        <is>
          <t>Protocol / Synopsis Development</t>
        </is>
      </c>
      <c r="C17" s="4" t="inlineStr">
        <is>
          <t>Yes</t>
        </is>
      </c>
    </row>
    <row r="18">
      <c r="A18" s="4" t="inlineStr">
        <is>
          <t>Prospective RWE</t>
        </is>
      </c>
      <c r="B18" s="4" t="inlineStr">
        <is>
          <t>Data Collection Form / eCRF Design and Build</t>
        </is>
      </c>
      <c r="C18" s="4" t="inlineStr">
        <is>
          <t>Yes</t>
        </is>
      </c>
    </row>
    <row r="19">
      <c r="A19" s="4" t="inlineStr">
        <is>
          <t>Prospective RWE</t>
        </is>
      </c>
      <c r="B19" s="4" t="inlineStr">
        <is>
          <t>Analysis Framework and Output Planning</t>
        </is>
      </c>
      <c r="C19" s="4" t="inlineStr">
        <is>
          <t>Yes</t>
        </is>
      </c>
    </row>
    <row r="20">
      <c r="A20" s="4" t="inlineStr">
        <is>
          <t>Prospective RWE</t>
        </is>
      </c>
      <c r="B20" s="4" t="inlineStr">
        <is>
          <t>Site Onboarding, Training and Study Materials</t>
        </is>
      </c>
      <c r="C20" s="4" t="inlineStr">
        <is>
          <t>Yes</t>
        </is>
      </c>
    </row>
    <row r="21">
      <c r="A21" s="4" t="inlineStr">
        <is>
          <t>Prospective RWE</t>
        </is>
      </c>
      <c r="B21" s="4" t="inlineStr">
        <is>
          <t>Ethics Submission Package Preparation</t>
        </is>
      </c>
      <c r="C21" s="4" t="inlineStr">
        <is>
          <t>Yes</t>
        </is>
      </c>
    </row>
    <row r="22">
      <c r="A22" s="4" t="inlineStr">
        <is>
          <t>Prospective RWE</t>
        </is>
      </c>
      <c r="B22" s="4" t="inlineStr">
        <is>
          <t>Site Start-up and Administrative Fees</t>
        </is>
      </c>
      <c r="C22" s="4" t="inlineStr">
        <is>
          <t>Yes</t>
        </is>
      </c>
    </row>
    <row r="23">
      <c r="A23" s="4" t="inlineStr">
        <is>
          <t>Prospective RWE</t>
        </is>
      </c>
      <c r="B23" s="4" t="inlineStr">
        <is>
          <t>Ethics Committee Fees</t>
        </is>
      </c>
      <c r="C23" s="4" t="inlineStr">
        <is>
          <t>Yes</t>
        </is>
      </c>
    </row>
    <row r="24">
      <c r="A24" s="4" t="inlineStr">
        <is>
          <t>Prospective RWE</t>
        </is>
      </c>
      <c r="B24" s="4" t="inlineStr">
        <is>
          <t>Site Staff Support for Prospective Data Capture</t>
        </is>
      </c>
      <c r="C24" s="4" t="inlineStr">
        <is>
          <t>Yes</t>
        </is>
      </c>
    </row>
    <row r="25">
      <c r="A25" s="4" t="inlineStr">
        <is>
          <t>Prospective RWE</t>
        </is>
      </c>
      <c r="B25" s="4" t="inlineStr">
        <is>
          <t>Project Management and Governance</t>
        </is>
      </c>
      <c r="C25" s="4" t="inlineStr">
        <is>
          <t>Yes</t>
        </is>
      </c>
    </row>
    <row r="26">
      <c r="A26" s="4" t="inlineStr">
        <is>
          <t>Prospective RWE</t>
        </is>
      </c>
      <c r="B26" s="4" t="inlineStr">
        <is>
          <t>Prospective Data Management</t>
        </is>
      </c>
      <c r="C26" s="4" t="inlineStr">
        <is>
          <t>Yes</t>
        </is>
      </c>
    </row>
    <row r="27">
      <c r="A27" s="4" t="inlineStr">
        <is>
          <t>Prospective RWE</t>
        </is>
      </c>
      <c r="B27" s="4" t="inlineStr">
        <is>
          <t>Medical / Scientific Oversight</t>
        </is>
      </c>
      <c r="C27" s="4" t="inlineStr">
        <is>
          <t>Yes</t>
        </is>
      </c>
    </row>
    <row r="28">
      <c r="A28" s="4" t="inlineStr">
        <is>
          <t>Prospective RWE</t>
        </is>
      </c>
      <c r="B28" s="4" t="inlineStr">
        <is>
          <t>Biostatistics, Analysis and Final Findings</t>
        </is>
      </c>
      <c r="C28" s="4" t="inlineStr">
        <is>
          <t>Yes</t>
        </is>
      </c>
    </row>
    <row r="29">
      <c r="A29" s="4" t="inlineStr">
        <is>
          <t>Prospective RWE</t>
        </is>
      </c>
      <c r="B29" s="4" t="inlineStr">
        <is>
          <t>Final Report / Study Summary for Sponsor</t>
        </is>
      </c>
      <c r="C29" s="4" t="inlineStr">
        <is>
          <t>Yes</t>
        </is>
      </c>
    </row>
    <row r="30">
      <c r="A30" s="4" t="inlineStr">
        <is>
          <t>Registry RWE - India Lean Workforce</t>
        </is>
      </c>
      <c r="B30" s="4" t="inlineStr">
        <is>
          <t>Registry Design and Core Protocol Framework</t>
        </is>
      </c>
      <c r="C30" s="4" t="inlineStr">
        <is>
          <t>Yes</t>
        </is>
      </c>
    </row>
    <row r="31">
      <c r="A31" s="4" t="inlineStr">
        <is>
          <t>Registry RWE - India Lean Workforce</t>
        </is>
      </c>
      <c r="B31" s="4" t="inlineStr">
        <is>
          <t>Lean eCRF / Data Collection Tool Design</t>
        </is>
      </c>
      <c r="C31" s="4" t="inlineStr">
        <is>
          <t>Yes</t>
        </is>
      </c>
    </row>
    <row r="32">
      <c r="A32" s="4" t="inlineStr">
        <is>
          <t>Registry RWE - India Lean Workforce</t>
        </is>
      </c>
      <c r="B32" s="4" t="inlineStr">
        <is>
          <t>Analysis Framework and Periodic Output Planning</t>
        </is>
      </c>
      <c r="C32" s="4" t="inlineStr">
        <is>
          <t>Yes</t>
        </is>
      </c>
    </row>
    <row r="33">
      <c r="A33" s="4" t="inlineStr">
        <is>
          <t>Registry RWE - India Lean Workforce</t>
        </is>
      </c>
      <c r="B33" s="4" t="inlineStr">
        <is>
          <t>Site Materials, SOPs and Training Toolkit</t>
        </is>
      </c>
      <c r="C33" s="4" t="inlineStr">
        <is>
          <t>Yes</t>
        </is>
      </c>
    </row>
    <row r="34">
      <c r="A34" s="4" t="inlineStr">
        <is>
          <t>Registry RWE - India Lean Workforce</t>
        </is>
      </c>
      <c r="B34" s="4" t="inlineStr">
        <is>
          <t>Ethics Submission Package Preparation</t>
        </is>
      </c>
      <c r="C34" s="4" t="inlineStr">
        <is>
          <t>Yes</t>
        </is>
      </c>
    </row>
    <row r="35">
      <c r="A35" s="4" t="inlineStr">
        <is>
          <t>Registry RWE - India Lean Workforce</t>
        </is>
      </c>
      <c r="B35" s="4" t="inlineStr">
        <is>
          <t>Site Start-up and Administrative Fees</t>
        </is>
      </c>
      <c r="C35" s="4" t="inlineStr">
        <is>
          <t>Yes</t>
        </is>
      </c>
    </row>
    <row r="36">
      <c r="A36" s="4" t="inlineStr">
        <is>
          <t>Registry RWE - India Lean Workforce</t>
        </is>
      </c>
      <c r="B36" s="4" t="inlineStr">
        <is>
          <t>Ethics Committee Fees</t>
        </is>
      </c>
      <c r="C36" s="4" t="inlineStr">
        <is>
          <t>Yes</t>
        </is>
      </c>
    </row>
    <row r="37">
      <c r="A37" s="4" t="inlineStr">
        <is>
          <t>Registry RWE - India Lean Workforce</t>
        </is>
      </c>
      <c r="B37" s="4" t="inlineStr">
        <is>
          <t>Site Staff Support for Registry Data Entry and Follow-up</t>
        </is>
      </c>
      <c r="C37" s="4" t="inlineStr">
        <is>
          <t>Yes</t>
        </is>
      </c>
    </row>
    <row r="38">
      <c r="A38" s="4" t="inlineStr">
        <is>
          <t>Registry RWE - India Lean Workforce</t>
        </is>
      </c>
      <c r="B38" s="4" t="inlineStr">
        <is>
          <t>Central Project Management and Site Coordination</t>
        </is>
      </c>
      <c r="C38" s="4" t="inlineStr">
        <is>
          <t>Yes</t>
        </is>
      </c>
    </row>
    <row r="39">
      <c r="A39" s="4" t="inlineStr">
        <is>
          <t>Registry RWE - India Lean Workforce</t>
        </is>
      </c>
      <c r="B39" s="4" t="inlineStr">
        <is>
          <t>Refresher Training and Site Engagement Support</t>
        </is>
      </c>
      <c r="C39" s="4" t="inlineStr">
        <is>
          <t>Yes</t>
        </is>
      </c>
    </row>
    <row r="40">
      <c r="A40" s="4" t="inlineStr">
        <is>
          <t>Registry RWE - India Lean Workforce</t>
        </is>
      </c>
      <c r="B40" s="4" t="inlineStr">
        <is>
          <t>Registry Data Management and Quality Review</t>
        </is>
      </c>
      <c r="C40" s="4" t="inlineStr">
        <is>
          <t>Yes</t>
        </is>
      </c>
    </row>
    <row r="41">
      <c r="A41" s="4" t="inlineStr">
        <is>
          <t>Registry RWE - India Lean Workforce</t>
        </is>
      </c>
      <c r="B41" s="4" t="inlineStr">
        <is>
          <t>Scientific Oversight and Medical Review</t>
        </is>
      </c>
      <c r="C41" s="4" t="inlineStr">
        <is>
          <t>Yes</t>
        </is>
      </c>
    </row>
    <row r="42">
      <c r="A42" s="4" t="inlineStr">
        <is>
          <t>Registry RWE - India Lean Workforce</t>
        </is>
      </c>
      <c r="B42" s="4" t="inlineStr">
        <is>
          <t>Periodic Analysis and Insight Generation</t>
        </is>
      </c>
      <c r="C42" s="4" t="inlineStr">
        <is>
          <t>Yes</t>
        </is>
      </c>
    </row>
    <row r="43">
      <c r="A43" s="4" t="inlineStr">
        <is>
          <t>Registry RWE - India Lean Workforce</t>
        </is>
      </c>
      <c r="B43" s="4" t="inlineStr">
        <is>
          <t>Final Registry Report / Annual Summary for Sponsor</t>
        </is>
      </c>
      <c r="C43" s="4" t="inlineStr">
        <is>
          <t>Yes</t>
        </is>
      </c>
    </row>
    <row r="44">
      <c r="A44" s="4" t="inlineStr">
        <is>
          <t>Cross-Sectional RWE</t>
        </is>
      </c>
      <c r="B44" s="4" t="inlineStr">
        <is>
          <t>Study Design and Questionnaire / CRF Framework</t>
        </is>
      </c>
      <c r="C44" s="4" t="inlineStr">
        <is>
          <t>Yes</t>
        </is>
      </c>
    </row>
    <row r="45">
      <c r="A45" s="4" t="inlineStr">
        <is>
          <t>Cross-Sectional RWE</t>
        </is>
      </c>
      <c r="B45" s="4" t="inlineStr">
        <is>
          <t>Questionnaire / eCRF Design and Build</t>
        </is>
      </c>
      <c r="C45" s="4" t="inlineStr">
        <is>
          <t>Yes</t>
        </is>
      </c>
    </row>
    <row r="46">
      <c r="A46" s="4" t="inlineStr">
        <is>
          <t>Cross-Sectional RWE</t>
        </is>
      </c>
      <c r="B46" s="4" t="inlineStr">
        <is>
          <t>Analysis Framework and Output Planning</t>
        </is>
      </c>
      <c r="C46" s="4" t="inlineStr">
        <is>
          <t>Yes</t>
        </is>
      </c>
    </row>
    <row r="47">
      <c r="A47" s="4" t="inlineStr">
        <is>
          <t>Cross-Sectional RWE</t>
        </is>
      </c>
      <c r="B47" s="4" t="inlineStr">
        <is>
          <t>Site Materials and Training Toolkit</t>
        </is>
      </c>
      <c r="C47" s="4" t="inlineStr">
        <is>
          <t>Yes</t>
        </is>
      </c>
    </row>
    <row r="48">
      <c r="A48" s="4" t="inlineStr">
        <is>
          <t>Cross-Sectional RWE</t>
        </is>
      </c>
      <c r="B48" s="4" t="inlineStr">
        <is>
          <t>Ethics Submission Package Preparation</t>
        </is>
      </c>
      <c r="C48" s="4" t="inlineStr">
        <is>
          <t>Yes</t>
        </is>
      </c>
    </row>
    <row r="49">
      <c r="A49" s="4" t="inlineStr">
        <is>
          <t>Cross-Sectional RWE</t>
        </is>
      </c>
      <c r="B49" s="4" t="inlineStr">
        <is>
          <t>Site Start-up and Administrative Fees</t>
        </is>
      </c>
      <c r="C49" s="4" t="inlineStr">
        <is>
          <t>Yes</t>
        </is>
      </c>
    </row>
    <row r="50">
      <c r="A50" s="4" t="inlineStr">
        <is>
          <t>Cross-Sectional RWE</t>
        </is>
      </c>
      <c r="B50" s="4" t="inlineStr">
        <is>
          <t>Ethics Committee Fees</t>
        </is>
      </c>
      <c r="C50" s="4" t="inlineStr">
        <is>
          <t>Yes</t>
        </is>
      </c>
    </row>
    <row r="51">
      <c r="A51" s="4" t="inlineStr">
        <is>
          <t>Cross-Sectional RWE</t>
        </is>
      </c>
      <c r="B51" s="4" t="inlineStr">
        <is>
          <t>Site Staff Support for One-Time Data Capture</t>
        </is>
      </c>
      <c r="C51" s="4" t="inlineStr">
        <is>
          <t>Yes</t>
        </is>
      </c>
    </row>
    <row r="52">
      <c r="A52" s="4" t="inlineStr">
        <is>
          <t>Cross-Sectional RWE</t>
        </is>
      </c>
      <c r="B52" s="4" t="inlineStr">
        <is>
          <t>Project Management and Site Coordination</t>
        </is>
      </c>
      <c r="C52" s="4" t="inlineStr">
        <is>
          <t>Yes</t>
        </is>
      </c>
    </row>
    <row r="53">
      <c r="A53" s="4" t="inlineStr">
        <is>
          <t>Cross-Sectional RWE</t>
        </is>
      </c>
      <c r="B53" s="4" t="inlineStr">
        <is>
          <t>Data Management and Quality Review</t>
        </is>
      </c>
      <c r="C53" s="4" t="inlineStr">
        <is>
          <t>Yes</t>
        </is>
      </c>
    </row>
    <row r="54">
      <c r="A54" s="4" t="inlineStr">
        <is>
          <t>Cross-Sectional RWE</t>
        </is>
      </c>
      <c r="B54" s="4" t="inlineStr">
        <is>
          <t>Biostatistics, Analysis and Insight Generation</t>
        </is>
      </c>
      <c r="C54" s="4" t="inlineStr">
        <is>
          <t>Yes</t>
        </is>
      </c>
    </row>
    <row r="55">
      <c r="A55" s="4" t="inlineStr">
        <is>
          <t>Cross-Sectional RWE</t>
        </is>
      </c>
      <c r="B55" s="4" t="inlineStr">
        <is>
          <t>Final Report / Study Summary for Sponsor</t>
        </is>
      </c>
      <c r="C55" s="4" t="inlineStr">
        <is>
          <t>Yes</t>
        </is>
      </c>
    </row>
    <row r="56">
      <c r="A56" s="4" t="inlineStr">
        <is>
          <t>Scientific Seminar</t>
        </is>
      </c>
      <c r="B56" s="4" t="inlineStr">
        <is>
          <t>Program Design Materials for Centres</t>
        </is>
      </c>
      <c r="C56" s="4" t="inlineStr">
        <is>
          <t>Yes</t>
        </is>
      </c>
    </row>
    <row r="57">
      <c r="A57" s="4" t="inlineStr">
        <is>
          <t>Scientific Seminar</t>
        </is>
      </c>
      <c r="B57" s="4" t="inlineStr">
        <is>
          <t>Data Collection Form Design - Blueprint</t>
        </is>
      </c>
      <c r="C57" s="4" t="inlineStr">
        <is>
          <t>Yes</t>
        </is>
      </c>
    </row>
    <row r="58">
      <c r="A58" s="4" t="inlineStr">
        <is>
          <t>Scientific Seminar</t>
        </is>
      </c>
      <c r="B58" s="4" t="inlineStr">
        <is>
          <t>Discussions and Meetings with Centres</t>
        </is>
      </c>
      <c r="C58" s="4" t="inlineStr">
        <is>
          <t>Yes</t>
        </is>
      </c>
    </row>
    <row r="59">
      <c r="A59" s="4" t="inlineStr">
        <is>
          <t>Scientific Seminar</t>
        </is>
      </c>
      <c r="B59" s="4" t="inlineStr">
        <is>
          <t>Data Collection - eCRF</t>
        </is>
      </c>
      <c r="C59" s="4" t="inlineStr">
        <is>
          <t>Yes</t>
        </is>
      </c>
    </row>
    <row r="60">
      <c r="A60" s="4" t="inlineStr">
        <is>
          <t>Scientific Seminar</t>
        </is>
      </c>
      <c r="B60" s="4" t="inlineStr">
        <is>
          <t>Resources and Tech Fees</t>
        </is>
      </c>
      <c r="C60" s="4" t="inlineStr">
        <is>
          <t>Yes</t>
        </is>
      </c>
    </row>
    <row r="61">
      <c r="A61" s="4" t="inlineStr">
        <is>
          <t>Scientific Seminar</t>
        </is>
      </c>
      <c r="B61" s="4" t="inlineStr">
        <is>
          <t>Data Access and Usage for Analysis Fee</t>
        </is>
      </c>
      <c r="C61" s="4" t="inlineStr">
        <is>
          <t>Yes</t>
        </is>
      </c>
    </row>
    <row r="62">
      <c r="A62" s="4" t="inlineStr">
        <is>
          <t>Scientific Seminar</t>
        </is>
      </c>
      <c r="B62" s="4" t="inlineStr">
        <is>
          <t>Data Collection, Analysis and Findings</t>
        </is>
      </c>
      <c r="C62" s="4" t="inlineStr">
        <is>
          <t>Yes</t>
        </is>
      </c>
    </row>
    <row r="63">
      <c r="A63" s="4" t="inlineStr">
        <is>
          <t>Scientific Seminar</t>
        </is>
      </c>
      <c r="B63" s="4" t="inlineStr">
        <is>
          <t>CME Conduct</t>
        </is>
      </c>
      <c r="C63" s="4" t="inlineStr">
        <is>
          <t>Yes</t>
        </is>
      </c>
    </row>
    <row r="64">
      <c r="A64" s="4" t="inlineStr">
        <is>
          <t>Scientific Seminar</t>
        </is>
      </c>
      <c r="B64" s="4" t="inlineStr">
        <is>
          <t>CME Summary / Meeting Report for Sponsor</t>
        </is>
      </c>
      <c r="C64" s="4" t="inlineStr">
        <is>
          <t>Yes</t>
        </is>
      </c>
    </row>
    <row r="65">
      <c r="A65" s="4" t="inlineStr">
        <is>
          <t>Scientific Seminar</t>
        </is>
      </c>
      <c r="B65" s="4" t="inlineStr">
        <is>
          <t>Project Management</t>
        </is>
      </c>
      <c r="C65" s="4" t="inlineStr">
        <is>
          <t>Yes</t>
        </is>
      </c>
    </row>
    <row r="66">
      <c r="A66" s="4" t="inlineStr">
        <is>
          <t>Hospital Program</t>
        </is>
      </c>
      <c r="B66" s="4" t="inlineStr">
        <is>
          <t>Hospital Program - eCRF Template Designing</t>
        </is>
      </c>
      <c r="C66" s="4" t="inlineStr">
        <is>
          <t>Yes</t>
        </is>
      </c>
    </row>
    <row r="67">
      <c r="A67" s="4" t="inlineStr">
        <is>
          <t>Hospital Program</t>
        </is>
      </c>
      <c r="B67" s="4" t="inlineStr">
        <is>
          <t>Hospital Program - Platform and eCRF Development</t>
        </is>
      </c>
      <c r="C67" s="4" t="inlineStr">
        <is>
          <t>Yes</t>
        </is>
      </c>
    </row>
    <row r="68">
      <c r="A68" s="4" t="inlineStr">
        <is>
          <t>Hospital Program</t>
        </is>
      </c>
      <c r="B68" s="4" t="inlineStr">
        <is>
          <t>Hospital Program - Dashboard Blueprint</t>
        </is>
      </c>
      <c r="C68" s="4" t="inlineStr">
        <is>
          <t>Yes</t>
        </is>
      </c>
    </row>
    <row r="69">
      <c r="A69" s="4" t="inlineStr">
        <is>
          <t>Hospital Program</t>
        </is>
      </c>
      <c r="B69" s="4" t="inlineStr">
        <is>
          <t>Hospital Program - Dashboard Design and Development</t>
        </is>
      </c>
      <c r="C69" s="4" t="inlineStr">
        <is>
          <t>Yes</t>
        </is>
      </c>
    </row>
    <row r="70">
      <c r="A70" s="4" t="inlineStr">
        <is>
          <t>Hospital Program</t>
        </is>
      </c>
      <c r="B70" s="4" t="inlineStr">
        <is>
          <t>Hospital Program - Data Processing and Intelligence Engine Platform</t>
        </is>
      </c>
      <c r="C70" s="4" t="inlineStr">
        <is>
          <t>Yes</t>
        </is>
      </c>
    </row>
    <row r="71">
      <c r="A71" s="4" t="inlineStr">
        <is>
          <t>Hospital Program</t>
        </is>
      </c>
      <c r="B71" s="4" t="inlineStr">
        <is>
          <t>Hospital Program - Hospital Onboarding and Centre Management</t>
        </is>
      </c>
      <c r="C71" s="4" t="inlineStr">
        <is>
          <t>Yes</t>
        </is>
      </c>
    </row>
    <row r="72">
      <c r="A72" s="4" t="inlineStr">
        <is>
          <t>Hospital Program</t>
        </is>
      </c>
      <c r="B72" s="4" t="inlineStr">
        <is>
          <t>Hospital Program - Pre-Onboarding CRF Development</t>
        </is>
      </c>
      <c r="C72" s="4" t="inlineStr">
        <is>
          <t>Yes</t>
        </is>
      </c>
    </row>
    <row r="73">
      <c r="A73" s="4" t="inlineStr">
        <is>
          <t>Hospital Program</t>
        </is>
      </c>
      <c r="B73" s="4" t="inlineStr">
        <is>
          <t>Hospital Program - Monthly Doctor Connects</t>
        </is>
      </c>
      <c r="C73" s="4" t="inlineStr">
        <is>
          <t>Yes</t>
        </is>
      </c>
    </row>
    <row r="74">
      <c r="A74" s="4" t="inlineStr">
        <is>
          <t>Hospital Program</t>
        </is>
      </c>
      <c r="B74" s="4" t="inlineStr">
        <is>
          <t>Hospital Program - Software Licensing and Maintenance</t>
        </is>
      </c>
      <c r="C74" s="4" t="inlineStr">
        <is>
          <t>Yes</t>
        </is>
      </c>
    </row>
    <row r="75">
      <c r="A75" s="4" t="inlineStr">
        <is>
          <t>Hospital Program</t>
        </is>
      </c>
      <c r="B75" s="4" t="inlineStr">
        <is>
          <t>Hospital Program - Cloud and Storage Fee</t>
        </is>
      </c>
      <c r="C75" s="4" t="inlineStr">
        <is>
          <t>Yes</t>
        </is>
      </c>
    </row>
    <row r="76">
      <c r="A76" s="4" t="inlineStr">
        <is>
          <t>Hospital Program</t>
        </is>
      </c>
      <c r="B76" s="4" t="inlineStr">
        <is>
          <t>Hospital Program - Annual Analysis Report for Sponsor</t>
        </is>
      </c>
      <c r="C76" s="4" t="inlineStr">
        <is>
          <t>Yes</t>
        </is>
      </c>
    </row>
    <row r="77">
      <c r="A77" s="4" t="inlineStr">
        <is>
          <t>Hospital Program</t>
        </is>
      </c>
      <c r="B77" s="4" t="inlineStr">
        <is>
          <t>Hospital Program - HCP Level Reports</t>
        </is>
      </c>
      <c r="C77" s="4" t="inlineStr">
        <is>
          <t>Yes</t>
        </is>
      </c>
    </row>
    <row r="78">
      <c r="A78" s="4" t="inlineStr">
        <is>
          <t>Hospital Program</t>
        </is>
      </c>
      <c r="B78" s="4" t="inlineStr">
        <is>
          <t>Pass Through Cost - Data Cost</t>
        </is>
      </c>
      <c r="C78" s="4" t="inlineStr">
        <is>
          <t>Yes</t>
        </is>
      </c>
    </row>
    <row r="79">
      <c r="A79" s="4" t="inlineStr">
        <is>
          <t>Hospital Program</t>
        </is>
      </c>
      <c r="B79" s="4" t="inlineStr">
        <is>
          <t>Pass Through Cost - Site Overheads</t>
        </is>
      </c>
      <c r="C79" s="4" t="inlineStr">
        <is>
          <t>Yes</t>
        </is>
      </c>
    </row>
    <row r="80">
      <c r="A80" s="4" t="inlineStr">
        <is>
          <t>Hospital Program</t>
        </is>
      </c>
      <c r="B80" s="4" t="inlineStr">
        <is>
          <t>Pass Through Cost - Doc Hon</t>
        </is>
      </c>
      <c r="C80" s="4" t="inlineStr">
        <is>
          <t>Yes</t>
        </is>
      </c>
    </row>
    <row r="81">
      <c r="A81" s="4" t="inlineStr">
        <is>
          <t>Hospital Program</t>
        </is>
      </c>
      <c r="B81" s="4" t="inlineStr">
        <is>
          <t>Pass Through Cost - Site Support</t>
        </is>
      </c>
      <c r="C81" s="4" t="inlineStr">
        <is>
          <t>Yes</t>
        </is>
      </c>
    </row>
    <row r="82">
      <c r="A82" s="4" t="inlineStr">
        <is>
          <t>Hospital Program</t>
        </is>
      </c>
      <c r="B82" s="4" t="inlineStr">
        <is>
          <t>Pass Through Cost - Printing &amp; Stationary</t>
        </is>
      </c>
      <c r="C82" s="4" t="inlineStr">
        <is>
          <t>Yes</t>
        </is>
      </c>
    </row>
    <row r="83">
      <c r="A83" s="4" t="inlineStr">
        <is>
          <t>Hospital Program</t>
        </is>
      </c>
      <c r="B83" s="4" t="inlineStr">
        <is>
          <t>Pass Through Cost - Travel and Logistics</t>
        </is>
      </c>
      <c r="C83" s="4" t="inlineStr">
        <is>
          <t>Yes</t>
        </is>
      </c>
    </row>
    <row r="84">
      <c r="A84" s="4" t="inlineStr">
        <is>
          <t>Hospital Program</t>
        </is>
      </c>
      <c r="B84" s="4" t="inlineStr">
        <is>
          <t>Pass Through Cost - EC Fee</t>
        </is>
      </c>
      <c r="C84" s="4" t="inlineStr">
        <is>
          <t>Yes</t>
        </is>
      </c>
    </row>
  </sheetData>
  <autoFilter ref="A3:C84"/>
  <mergeCells count="1">
    <mergeCell ref="A1:C1"/>
  </mergeCells>
  <dataValidations count="2">
    <dataValidation sqref="A4:A84" showDropDown="0" showInputMessage="0" showErrorMessage="0" allowBlank="0" errorTitle="Invalid selection" error="Select a value from the dropdown." type="list">
      <formula1>"Retrospective RWE,Prospective RWE,Registry RWE - India Lean Workforce,Cross-Sectional RWE,Scientific Seminar,Hospital Program"</formula1>
    </dataValidation>
    <dataValidation sqref="C4:C84" showDropDown="0" showInputMessage="0" showErrorMessage="0" allowBlank="0" errorTitle="Invalid selection" error="Select a value from the dropdown." type="list">
      <formula1>"Yes,No"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6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8" customWidth="1" min="1" max="1"/>
    <col width="22" customWidth="1" min="2" max="2"/>
    <col width="24" customWidth="1" min="3" max="3"/>
    <col width="16" customWidth="1" min="4" max="4"/>
    <col width="16" customWidth="1" min="5" max="5"/>
    <col width="18" customWidth="1" min="6" max="6"/>
    <col width="66" customWidth="1" min="7" max="7"/>
    <col width="44" customWidth="1" min="8" max="8"/>
  </cols>
  <sheetData>
    <row r="1" ht="24" customHeight="1">
      <c r="A1" s="1" t="inlineStr">
        <is>
          <t>Component_Master</t>
        </is>
      </c>
      <c r="B1" s="2" t="n"/>
      <c r="C1" s="2" t="n"/>
      <c r="D1" s="2" t="n"/>
      <c r="E1" s="2" t="n"/>
      <c r="F1" s="2" t="n"/>
      <c r="G1" s="2" t="n"/>
      <c r="H1" s="2" t="n"/>
    </row>
    <row r="2">
      <c r="A2" s="2" t="n"/>
      <c r="B2" s="2" t="n"/>
      <c r="C2" s="2" t="n"/>
      <c r="D2" s="2" t="n"/>
      <c r="E2" s="2" t="n"/>
      <c r="F2" s="2" t="n"/>
      <c r="G2" s="2" t="n"/>
      <c r="H2" s="2" t="n"/>
    </row>
    <row r="3">
      <c r="A3" s="3" t="inlineStr">
        <is>
          <t>Component Name</t>
        </is>
      </c>
      <c r="B3" s="3" t="inlineStr">
        <is>
          <t>Bucket</t>
        </is>
      </c>
      <c r="C3" s="3" t="inlineStr">
        <is>
          <t>Pricing Basis</t>
        </is>
      </c>
      <c r="D3" s="3" t="inlineStr">
        <is>
          <t>Unit Type</t>
        </is>
      </c>
      <c r="E3" s="3" t="inlineStr">
        <is>
          <t>Cost Nature</t>
        </is>
      </c>
      <c r="F3" s="3" t="inlineStr">
        <is>
          <t>Discount Eligible</t>
        </is>
      </c>
      <c r="G3" s="3" t="inlineStr">
        <is>
          <t>Description</t>
        </is>
      </c>
      <c r="H3" s="3" t="inlineStr">
        <is>
          <t>Notes</t>
        </is>
      </c>
    </row>
    <row r="4">
      <c r="A4" s="4" t="inlineStr">
        <is>
          <t>Protocol / Synopsis Development</t>
        </is>
      </c>
      <c r="B4" s="4" t="inlineStr">
        <is>
          <t>Setup</t>
        </is>
      </c>
      <c r="C4" s="4" t="inlineStr">
        <is>
          <t>Fixed</t>
        </is>
      </c>
      <c r="D4" s="4" t="inlineStr">
        <is>
          <t>Project</t>
        </is>
      </c>
      <c r="E4" s="4" t="inlineStr">
        <is>
          <t>Internal</t>
        </is>
      </c>
      <c r="F4" s="4" t="inlineStr">
        <is>
          <t>Yes</t>
        </is>
      </c>
      <c r="G4" s="4" t="inlineStr">
        <is>
          <t>Initial RWE protocol or synopsis design aligned to observational objectives.</t>
        </is>
      </c>
      <c r="H4" s="4" t="inlineStr">
        <is>
          <t>Complexity multiplier applies.</t>
        </is>
      </c>
    </row>
    <row r="5">
      <c r="A5" s="4" t="inlineStr">
        <is>
          <t>Variable Mapping / Data Abstraction Framework</t>
        </is>
      </c>
      <c r="B5" s="4" t="inlineStr">
        <is>
          <t>Setup</t>
        </is>
      </c>
      <c r="C5" s="4" t="inlineStr">
        <is>
          <t>Per Form</t>
        </is>
      </c>
      <c r="D5" s="4" t="inlineStr">
        <is>
          <t>Form</t>
        </is>
      </c>
      <c r="E5" s="4" t="inlineStr">
        <is>
          <t>Internal</t>
        </is>
      </c>
      <c r="F5" s="4" t="inlineStr">
        <is>
          <t>Yes</t>
        </is>
      </c>
      <c r="G5" s="4" t="inlineStr">
        <is>
          <t>Variable map, abstraction framework, and source-to-output logic.</t>
        </is>
      </c>
      <c r="H5" s="4" t="inlineStr">
        <is>
          <t>Driven by number of forms.</t>
        </is>
      </c>
    </row>
    <row r="6">
      <c r="A6" s="4" t="inlineStr">
        <is>
          <t>CRF / DCF Blueprint or Abstraction Tool Design</t>
        </is>
      </c>
      <c r="B6" s="4" t="inlineStr">
        <is>
          <t>Setup</t>
        </is>
      </c>
      <c r="C6" s="4" t="inlineStr">
        <is>
          <t>Per Form</t>
        </is>
      </c>
      <c r="D6" s="4" t="inlineStr">
        <is>
          <t>Form</t>
        </is>
      </c>
      <c r="E6" s="4" t="inlineStr">
        <is>
          <t>Internal</t>
        </is>
      </c>
      <c r="F6" s="4" t="inlineStr">
        <is>
          <t>Yes</t>
        </is>
      </c>
      <c r="G6" s="4" t="inlineStr">
        <is>
          <t>Blueprint for case report, data capture, or abstraction tools.</t>
        </is>
      </c>
      <c r="H6" s="4" t="inlineStr">
        <is>
          <t>No final cost is stored in the master.</t>
        </is>
      </c>
    </row>
    <row r="7">
      <c r="A7" s="4" t="inlineStr">
        <is>
          <t>Analysis Framework and Output Planning</t>
        </is>
      </c>
      <c r="B7" s="4" t="inlineStr">
        <is>
          <t>Setup</t>
        </is>
      </c>
      <c r="C7" s="4" t="inlineStr">
        <is>
          <t>Per Output</t>
        </is>
      </c>
      <c r="D7" s="4" t="inlineStr">
        <is>
          <t>Output</t>
        </is>
      </c>
      <c r="E7" s="4" t="inlineStr">
        <is>
          <t>Internal</t>
        </is>
      </c>
      <c r="F7" s="4" t="inlineStr">
        <is>
          <t>Yes</t>
        </is>
      </c>
      <c r="G7" s="4" t="inlineStr">
        <is>
          <t>Analysis plan structure, shell outputs, and findings framework.</t>
        </is>
      </c>
      <c r="H7" s="4" t="inlineStr">
        <is>
          <t>Driven by planned outputs.</t>
        </is>
      </c>
    </row>
    <row r="8">
      <c r="A8" s="4" t="inlineStr">
        <is>
          <t>Ethics Submission Package Preparation</t>
        </is>
      </c>
      <c r="B8" s="4" t="inlineStr">
        <is>
          <t>Setup</t>
        </is>
      </c>
      <c r="C8" s="4" t="inlineStr">
        <is>
          <t>Per Site</t>
        </is>
      </c>
      <c r="D8" s="4" t="inlineStr">
        <is>
          <t>Site</t>
        </is>
      </c>
      <c r="E8" s="4" t="inlineStr">
        <is>
          <t>Internal</t>
        </is>
      </c>
      <c r="F8" s="4" t="inlineStr">
        <is>
          <t>Yes</t>
        </is>
      </c>
      <c r="G8" s="4" t="inlineStr">
        <is>
          <t>Preparation of ethics submission pack and site-ready documentation.</t>
        </is>
      </c>
      <c r="H8" s="4" t="inlineStr">
        <is>
          <t>Preparation effort scales with sites.</t>
        </is>
      </c>
    </row>
    <row r="9">
      <c r="A9" s="4" t="inlineStr">
        <is>
          <t>Data Access and Usage Fee</t>
        </is>
      </c>
      <c r="B9" s="4" t="inlineStr">
        <is>
          <t>Hard External Costs</t>
        </is>
      </c>
      <c r="C9" s="4" t="inlineStr">
        <is>
          <t>Per Patient</t>
        </is>
      </c>
      <c r="D9" s="4" t="inlineStr">
        <is>
          <t>Patient</t>
        </is>
      </c>
      <c r="E9" s="4" t="inlineStr">
        <is>
          <t>External</t>
        </is>
      </c>
      <c r="F9" s="4" t="inlineStr">
        <is>
          <t>No</t>
        </is>
      </c>
      <c r="G9" s="4" t="inlineStr">
        <is>
          <t>Pass-through data access and usage fee for available records.</t>
        </is>
      </c>
      <c r="H9" s="4" t="inlineStr">
        <is>
          <t>Editable hard external rate.</t>
        </is>
      </c>
    </row>
    <row r="10">
      <c r="A10" s="4" t="inlineStr">
        <is>
          <t>Ethics Committee Fees</t>
        </is>
      </c>
      <c r="B10" s="4" t="inlineStr">
        <is>
          <t>Hard External Costs</t>
        </is>
      </c>
      <c r="C10" s="4" t="inlineStr">
        <is>
          <t>Per Site</t>
        </is>
      </c>
      <c r="D10" s="4" t="inlineStr">
        <is>
          <t>Site</t>
        </is>
      </c>
      <c r="E10" s="4" t="inlineStr">
        <is>
          <t>External</t>
        </is>
      </c>
      <c r="F10" s="4" t="inlineStr">
        <is>
          <t>No</t>
        </is>
      </c>
      <c r="G10" s="4" t="inlineStr">
        <is>
          <t>External ethics committee charges by participating site.</t>
        </is>
      </c>
      <c r="H10" s="4" t="inlineStr">
        <is>
          <t>Pass-through estimate.</t>
        </is>
      </c>
    </row>
    <row r="11">
      <c r="A11" s="4" t="inlineStr">
        <is>
          <t>Site / MRD / Hospital Staff Support for Record Retrieval</t>
        </is>
      </c>
      <c r="B11" s="4" t="inlineStr">
        <is>
          <t>Hard External Costs</t>
        </is>
      </c>
      <c r="C11" s="4" t="inlineStr">
        <is>
          <t>Per Patient</t>
        </is>
      </c>
      <c r="D11" s="4" t="inlineStr">
        <is>
          <t>Patient</t>
        </is>
      </c>
      <c r="E11" s="4" t="inlineStr">
        <is>
          <t>External</t>
        </is>
      </c>
      <c r="F11" s="4" t="inlineStr">
        <is>
          <t>No</t>
        </is>
      </c>
      <c r="G11" s="4" t="inlineStr">
        <is>
          <t>Site, MRD, or hospital staff support for record retrieval.</t>
        </is>
      </c>
      <c r="H11" s="4" t="inlineStr">
        <is>
          <t>Retrospective record support cost.</t>
        </is>
      </c>
    </row>
    <row r="12">
      <c r="A12" s="4" t="inlineStr">
        <is>
          <t>Project Management and Governance</t>
        </is>
      </c>
      <c r="B12" s="4" t="inlineStr">
        <is>
          <t>Conduct</t>
        </is>
      </c>
      <c r="C12" s="4" t="inlineStr">
        <is>
          <t>Per Month</t>
        </is>
      </c>
      <c r="D12" s="4" t="inlineStr">
        <is>
          <t>Month</t>
        </is>
      </c>
      <c r="E12" s="4" t="inlineStr">
        <is>
          <t>Internal</t>
        </is>
      </c>
      <c r="F12" s="4" t="inlineStr">
        <is>
          <t>Yes</t>
        </is>
      </c>
      <c r="G12" s="4" t="inlineStr">
        <is>
          <t>Internal project governance, cadence, and Sponsor coordination.</t>
        </is>
      </c>
      <c r="H12" s="4" t="inlineStr">
        <is>
          <t>Driven by study duration.</t>
        </is>
      </c>
    </row>
    <row r="13">
      <c r="A13" s="4" t="inlineStr">
        <is>
          <t>Data Management and Quality Review</t>
        </is>
      </c>
      <c r="B13" s="4" t="inlineStr">
        <is>
          <t>Conduct</t>
        </is>
      </c>
      <c r="C13" s="4" t="inlineStr">
        <is>
          <t>Per Patient</t>
        </is>
      </c>
      <c r="D13" s="4" t="inlineStr">
        <is>
          <t>Patient</t>
        </is>
      </c>
      <c r="E13" s="4" t="inlineStr">
        <is>
          <t>Internal</t>
        </is>
      </c>
      <c r="F13" s="4" t="inlineStr">
        <is>
          <t>Yes</t>
        </is>
      </c>
      <c r="G13" s="4" t="inlineStr">
        <is>
          <t>Data review, query logic, and quality checks for observational data.</t>
        </is>
      </c>
      <c r="H13" s="4" t="inlineStr">
        <is>
          <t>Driven by patient count.</t>
        </is>
      </c>
    </row>
    <row r="14">
      <c r="A14" s="4" t="inlineStr">
        <is>
          <t>Medical / Scientific Review</t>
        </is>
      </c>
      <c r="B14" s="4" t="inlineStr">
        <is>
          <t>Conduct</t>
        </is>
      </c>
      <c r="C14" s="4" t="inlineStr">
        <is>
          <t>Per Review Round</t>
        </is>
      </c>
      <c r="D14" s="4" t="inlineStr">
        <is>
          <t>Review Round</t>
        </is>
      </c>
      <c r="E14" s="4" t="inlineStr">
        <is>
          <t>Internal</t>
        </is>
      </c>
      <c r="F14" s="4" t="inlineStr">
        <is>
          <t>Yes</t>
        </is>
      </c>
      <c r="G14" s="4" t="inlineStr">
        <is>
          <t>Medical and scientific review of study materials and findings.</t>
        </is>
      </c>
      <c r="H14" s="4" t="inlineStr">
        <is>
          <t>Review-round multiplier applies.</t>
        </is>
      </c>
    </row>
    <row r="15">
      <c r="A15" s="4" t="inlineStr">
        <is>
          <t>Biostatistics, Analysis and Findings</t>
        </is>
      </c>
      <c r="B15" s="4" t="inlineStr">
        <is>
          <t>Conduct</t>
        </is>
      </c>
      <c r="C15" s="4" t="inlineStr">
        <is>
          <t>Per Output</t>
        </is>
      </c>
      <c r="D15" s="4" t="inlineStr">
        <is>
          <t>Output</t>
        </is>
      </c>
      <c r="E15" s="4" t="inlineStr">
        <is>
          <t>Internal</t>
        </is>
      </c>
      <c r="F15" s="4" t="inlineStr">
        <is>
          <t>Yes</t>
        </is>
      </c>
      <c r="G15" s="4" t="inlineStr">
        <is>
          <t>Statistical analysis and findings interpretation.</t>
        </is>
      </c>
      <c r="H15" s="4" t="inlineStr">
        <is>
          <t>Driven by output count.</t>
        </is>
      </c>
    </row>
    <row r="16">
      <c r="A16" s="4" t="inlineStr">
        <is>
          <t>Final Report / Study Summary for Sponsor</t>
        </is>
      </c>
      <c r="B16" s="4" t="inlineStr">
        <is>
          <t>Conduct</t>
        </is>
      </c>
      <c r="C16" s="4" t="inlineStr">
        <is>
          <t>Fixed</t>
        </is>
      </c>
      <c r="D16" s="4" t="inlineStr">
        <is>
          <t>Project</t>
        </is>
      </c>
      <c r="E16" s="4" t="inlineStr">
        <is>
          <t>Internal</t>
        </is>
      </c>
      <c r="F16" s="4" t="inlineStr">
        <is>
          <t>Yes</t>
        </is>
      </c>
      <c r="G16" s="4" t="inlineStr">
        <is>
          <t>Final report or study summary prepared for Sponsor use.</t>
        </is>
      </c>
      <c r="H16" s="4" t="inlineStr">
        <is>
          <t>Complexity multiplier applies.</t>
        </is>
      </c>
    </row>
    <row r="17">
      <c r="A17" s="4" t="inlineStr">
        <is>
          <t>Data Collection Form / eCRF Design and Build</t>
        </is>
      </c>
      <c r="B17" s="4" t="inlineStr">
        <is>
          <t>Setup</t>
        </is>
      </c>
      <c r="C17" s="4" t="inlineStr">
        <is>
          <t>Per Form</t>
        </is>
      </c>
      <c r="D17" s="4" t="inlineStr">
        <is>
          <t>Form</t>
        </is>
      </c>
      <c r="E17" s="4" t="inlineStr">
        <is>
          <t>Internal</t>
        </is>
      </c>
      <c r="F17" s="4" t="inlineStr">
        <is>
          <t>Yes</t>
        </is>
      </c>
      <c r="G17" s="4" t="inlineStr">
        <is>
          <t>Design and build of data collection form or eCRF.</t>
        </is>
      </c>
      <c r="H17" s="4" t="inlineStr">
        <is>
          <t>Driven by number of forms.</t>
        </is>
      </c>
    </row>
    <row r="18">
      <c r="A18" s="4" t="inlineStr">
        <is>
          <t>Site Onboarding, Training and Study Materials</t>
        </is>
      </c>
      <c r="B18" s="4" t="inlineStr">
        <is>
          <t>Setup</t>
        </is>
      </c>
      <c r="C18" s="4" t="inlineStr">
        <is>
          <t>Per Site</t>
        </is>
      </c>
      <c r="D18" s="4" t="inlineStr">
        <is>
          <t>Site</t>
        </is>
      </c>
      <c r="E18" s="4" t="inlineStr">
        <is>
          <t>Internal</t>
        </is>
      </c>
      <c r="F18" s="4" t="inlineStr">
        <is>
          <t>Yes</t>
        </is>
      </c>
      <c r="G18" s="4" t="inlineStr">
        <is>
          <t>Onboarding, training assets, and site study materials.</t>
        </is>
      </c>
      <c r="H18" s="4" t="inlineStr">
        <is>
          <t>Training-round multiplier applies.</t>
        </is>
      </c>
    </row>
    <row r="19">
      <c r="A19" s="4" t="inlineStr">
        <is>
          <t>Site Start-up and Administrative Fees</t>
        </is>
      </c>
      <c r="B19" s="4" t="inlineStr">
        <is>
          <t>Hard External Costs</t>
        </is>
      </c>
      <c r="C19" s="4" t="inlineStr">
        <is>
          <t>Per Site</t>
        </is>
      </c>
      <c r="D19" s="4" t="inlineStr">
        <is>
          <t>Site</t>
        </is>
      </c>
      <c r="E19" s="4" t="inlineStr">
        <is>
          <t>External</t>
        </is>
      </c>
      <c r="F19" s="4" t="inlineStr">
        <is>
          <t>No</t>
        </is>
      </c>
      <c r="G19" s="4" t="inlineStr">
        <is>
          <t>External site start-up and administrative fees.</t>
        </is>
      </c>
      <c r="H19" s="4" t="inlineStr">
        <is>
          <t>Pass-through estimate by site.</t>
        </is>
      </c>
    </row>
    <row r="20">
      <c r="A20" s="4" t="inlineStr">
        <is>
          <t>Site Staff Support for Prospective Data Capture</t>
        </is>
      </c>
      <c r="B20" s="4" t="inlineStr">
        <is>
          <t>Hard External Costs</t>
        </is>
      </c>
      <c r="C20" s="4" t="inlineStr">
        <is>
          <t>Per Patient Per Visit</t>
        </is>
      </c>
      <c r="D20" s="4" t="inlineStr">
        <is>
          <t>Patient Visit</t>
        </is>
      </c>
      <c r="E20" s="4" t="inlineStr">
        <is>
          <t>External</t>
        </is>
      </c>
      <c r="F20" s="4" t="inlineStr">
        <is>
          <t>No</t>
        </is>
      </c>
      <c r="G20" s="4" t="inlineStr">
        <is>
          <t>Site staff support for prospective observational data capture.</t>
        </is>
      </c>
      <c r="H20" s="4" t="inlineStr">
        <is>
          <t>Uses follow-up intensity as visit proxy.</t>
        </is>
      </c>
    </row>
    <row r="21">
      <c r="A21" s="4" t="inlineStr">
        <is>
          <t>Prospective Data Management</t>
        </is>
      </c>
      <c r="B21" s="4" t="inlineStr">
        <is>
          <t>Conduct</t>
        </is>
      </c>
      <c r="C21" s="4" t="inlineStr">
        <is>
          <t>Per Patient Per Visit</t>
        </is>
      </c>
      <c r="D21" s="4" t="inlineStr">
        <is>
          <t>Patient Visit</t>
        </is>
      </c>
      <c r="E21" s="4" t="inlineStr">
        <is>
          <t>Internal</t>
        </is>
      </c>
      <c r="F21" s="4" t="inlineStr">
        <is>
          <t>Yes</t>
        </is>
      </c>
      <c r="G21" s="4" t="inlineStr">
        <is>
          <t>Ongoing prospective data management and quality review.</t>
        </is>
      </c>
      <c r="H21" s="4" t="inlineStr">
        <is>
          <t>Uses follow-up intensity as visit proxy.</t>
        </is>
      </c>
    </row>
    <row r="22">
      <c r="A22" s="4" t="inlineStr">
        <is>
          <t>Medical / Scientific Oversight</t>
        </is>
      </c>
      <c r="B22" s="4" t="inlineStr">
        <is>
          <t>Conduct</t>
        </is>
      </c>
      <c r="C22" s="4" t="inlineStr">
        <is>
          <t>Per Month</t>
        </is>
      </c>
      <c r="D22" s="4" t="inlineStr">
        <is>
          <t>Month</t>
        </is>
      </c>
      <c r="E22" s="4" t="inlineStr">
        <is>
          <t>Internal</t>
        </is>
      </c>
      <c r="F22" s="4" t="inlineStr">
        <is>
          <t>Yes</t>
        </is>
      </c>
      <c r="G22" s="4" t="inlineStr">
        <is>
          <t>Scientific oversight during prospective RWE conduct.</t>
        </is>
      </c>
      <c r="H22" s="4" t="inlineStr">
        <is>
          <t>Review and oversight multipliers apply.</t>
        </is>
      </c>
    </row>
    <row r="23">
      <c r="A23" s="4" t="inlineStr">
        <is>
          <t>Biostatistics, Analysis and Final Findings</t>
        </is>
      </c>
      <c r="B23" s="4" t="inlineStr">
        <is>
          <t>Conduct</t>
        </is>
      </c>
      <c r="C23" s="4" t="inlineStr">
        <is>
          <t>Per Output</t>
        </is>
      </c>
      <c r="D23" s="4" t="inlineStr">
        <is>
          <t>Output</t>
        </is>
      </c>
      <c r="E23" s="4" t="inlineStr">
        <is>
          <t>Internal</t>
        </is>
      </c>
      <c r="F23" s="4" t="inlineStr">
        <is>
          <t>Yes</t>
        </is>
      </c>
      <c r="G23" s="4" t="inlineStr">
        <is>
          <t>Biostatistics, analysis execution, and final findings.</t>
        </is>
      </c>
      <c r="H23" s="4" t="inlineStr">
        <is>
          <t>Driven by planned outputs.</t>
        </is>
      </c>
    </row>
    <row r="24">
      <c r="A24" s="4" t="inlineStr">
        <is>
          <t>Registry Design and Core Protocol Framework</t>
        </is>
      </c>
      <c r="B24" s="4" t="inlineStr">
        <is>
          <t>Setup</t>
        </is>
      </c>
      <c r="C24" s="4" t="inlineStr">
        <is>
          <t>Fixed</t>
        </is>
      </c>
      <c r="D24" s="4" t="inlineStr">
        <is>
          <t>Project</t>
        </is>
      </c>
      <c r="E24" s="4" t="inlineStr">
        <is>
          <t>Internal</t>
        </is>
      </c>
      <c r="F24" s="4" t="inlineStr">
        <is>
          <t>Yes</t>
        </is>
      </c>
      <c r="G24" s="4" t="inlineStr">
        <is>
          <t>Registry design, operating model, and core protocol framework.</t>
        </is>
      </c>
      <c r="H24" s="4" t="inlineStr">
        <is>
          <t>Complexity multiplier applies.</t>
        </is>
      </c>
    </row>
    <row r="25">
      <c r="A25" s="4" t="inlineStr">
        <is>
          <t>Lean eCRF / Data Collection Tool Design</t>
        </is>
      </c>
      <c r="B25" s="4" t="inlineStr">
        <is>
          <t>Setup</t>
        </is>
      </c>
      <c r="C25" s="4" t="inlineStr">
        <is>
          <t>Per Form</t>
        </is>
      </c>
      <c r="D25" s="4" t="inlineStr">
        <is>
          <t>Form</t>
        </is>
      </c>
      <c r="E25" s="4" t="inlineStr">
        <is>
          <t>Internal</t>
        </is>
      </c>
      <c r="F25" s="4" t="inlineStr">
        <is>
          <t>Yes</t>
        </is>
      </c>
      <c r="G25" s="4" t="inlineStr">
        <is>
          <t>Lean eCRF or data collection tool design for registry use.</t>
        </is>
      </c>
      <c r="H25" s="4" t="inlineStr">
        <is>
          <t>Driven by number of forms.</t>
        </is>
      </c>
    </row>
    <row r="26">
      <c r="A26" s="4" t="inlineStr">
        <is>
          <t>Analysis Framework and Periodic Output Planning</t>
        </is>
      </c>
      <c r="B26" s="4" t="inlineStr">
        <is>
          <t>Setup</t>
        </is>
      </c>
      <c r="C26" s="4" t="inlineStr">
        <is>
          <t>Per Output</t>
        </is>
      </c>
      <c r="D26" s="4" t="inlineStr">
        <is>
          <t>Output</t>
        </is>
      </c>
      <c r="E26" s="4" t="inlineStr">
        <is>
          <t>Internal</t>
        </is>
      </c>
      <c r="F26" s="4" t="inlineStr">
        <is>
          <t>Yes</t>
        </is>
      </c>
      <c r="G26" s="4" t="inlineStr">
        <is>
          <t>Periodic analysis framework and planned output design.</t>
        </is>
      </c>
      <c r="H26" s="4" t="inlineStr">
        <is>
          <t>Driven by planned outputs.</t>
        </is>
      </c>
    </row>
    <row r="27">
      <c r="A27" s="4" t="inlineStr">
        <is>
          <t>Site Materials, SOPs and Training Toolkit</t>
        </is>
      </c>
      <c r="B27" s="4" t="inlineStr">
        <is>
          <t>Setup</t>
        </is>
      </c>
      <c r="C27" s="4" t="inlineStr">
        <is>
          <t>Per Site</t>
        </is>
      </c>
      <c r="D27" s="4" t="inlineStr">
        <is>
          <t>Site</t>
        </is>
      </c>
      <c r="E27" s="4" t="inlineStr">
        <is>
          <t>Internal</t>
        </is>
      </c>
      <c r="F27" s="4" t="inlineStr">
        <is>
          <t>Yes</t>
        </is>
      </c>
      <c r="G27" s="4" t="inlineStr">
        <is>
          <t>Site materials, SOPs, and training toolkit for lean registry delivery.</t>
        </is>
      </c>
      <c r="H27" s="4" t="inlineStr">
        <is>
          <t>Training-round multiplier applies.</t>
        </is>
      </c>
    </row>
    <row r="28">
      <c r="A28" s="4" t="inlineStr">
        <is>
          <t>Site Staff Support for Registry Data Entry and Follow-up</t>
        </is>
      </c>
      <c r="B28" s="4" t="inlineStr">
        <is>
          <t>Hard External Costs</t>
        </is>
      </c>
      <c r="C28" s="4" t="inlineStr">
        <is>
          <t>Per Patient Per Visit</t>
        </is>
      </c>
      <c r="D28" s="4" t="inlineStr">
        <is>
          <t>Patient Visit</t>
        </is>
      </c>
      <c r="E28" s="4" t="inlineStr">
        <is>
          <t>External</t>
        </is>
      </c>
      <c r="F28" s="4" t="inlineStr">
        <is>
          <t>No</t>
        </is>
      </c>
      <c r="G28" s="4" t="inlineStr">
        <is>
          <t>Site staff support for registry data entry and follow-up contacts.</t>
        </is>
      </c>
      <c r="H28" s="4" t="inlineStr">
        <is>
          <t>Uses follow-up intensity as visit proxy.</t>
        </is>
      </c>
    </row>
    <row r="29">
      <c r="A29" s="4" t="inlineStr">
        <is>
          <t>Central Project Management and Site Coordination</t>
        </is>
      </c>
      <c r="B29" s="4" t="inlineStr">
        <is>
          <t>Conduct</t>
        </is>
      </c>
      <c r="C29" s="4" t="inlineStr">
        <is>
          <t>Per Site Per Month</t>
        </is>
      </c>
      <c r="D29" s="4" t="inlineStr">
        <is>
          <t>Site-Month</t>
        </is>
      </c>
      <c r="E29" s="4" t="inlineStr">
        <is>
          <t>Internal</t>
        </is>
      </c>
      <c r="F29" s="4" t="inlineStr">
        <is>
          <t>Yes</t>
        </is>
      </c>
      <c r="G29" s="4" t="inlineStr">
        <is>
          <t>Central project management and site coordination.</t>
        </is>
      </c>
      <c r="H29" s="4" t="inlineStr">
        <is>
          <t>Driven by sites and duration.</t>
        </is>
      </c>
    </row>
    <row r="30">
      <c r="A30" s="4" t="inlineStr">
        <is>
          <t>Refresher Training and Site Engagement Support</t>
        </is>
      </c>
      <c r="B30" s="4" t="inlineStr">
        <is>
          <t>Conduct</t>
        </is>
      </c>
      <c r="C30" s="4" t="inlineStr">
        <is>
          <t>Per Site</t>
        </is>
      </c>
      <c r="D30" s="4" t="inlineStr">
        <is>
          <t>Site</t>
        </is>
      </c>
      <c r="E30" s="4" t="inlineStr">
        <is>
          <t>Internal</t>
        </is>
      </c>
      <c r="F30" s="4" t="inlineStr">
        <is>
          <t>Yes</t>
        </is>
      </c>
      <c r="G30" s="4" t="inlineStr">
        <is>
          <t>Refresher training and site engagement support.</t>
        </is>
      </c>
      <c r="H30" s="4" t="inlineStr">
        <is>
          <t>Training-round multiplier applies.</t>
        </is>
      </c>
    </row>
    <row r="31">
      <c r="A31" s="4" t="inlineStr">
        <is>
          <t>Registry Data Management and Quality Review</t>
        </is>
      </c>
      <c r="B31" s="4" t="inlineStr">
        <is>
          <t>Conduct</t>
        </is>
      </c>
      <c r="C31" s="4" t="inlineStr">
        <is>
          <t>Per Patient Per Visit</t>
        </is>
      </c>
      <c r="D31" s="4" t="inlineStr">
        <is>
          <t>Patient Visit</t>
        </is>
      </c>
      <c r="E31" s="4" t="inlineStr">
        <is>
          <t>Internal</t>
        </is>
      </c>
      <c r="F31" s="4" t="inlineStr">
        <is>
          <t>Yes</t>
        </is>
      </c>
      <c r="G31" s="4" t="inlineStr">
        <is>
          <t>Registry data management and ongoing quality review.</t>
        </is>
      </c>
      <c r="H31" s="4" t="inlineStr">
        <is>
          <t>Uses follow-up intensity as visit proxy.</t>
        </is>
      </c>
    </row>
    <row r="32">
      <c r="A32" s="4" t="inlineStr">
        <is>
          <t>Scientific Oversight and Medical Review</t>
        </is>
      </c>
      <c r="B32" s="4" t="inlineStr">
        <is>
          <t>Conduct</t>
        </is>
      </c>
      <c r="C32" s="4" t="inlineStr">
        <is>
          <t>Per Review Round</t>
        </is>
      </c>
      <c r="D32" s="4" t="inlineStr">
        <is>
          <t>Review Round</t>
        </is>
      </c>
      <c r="E32" s="4" t="inlineStr">
        <is>
          <t>Internal</t>
        </is>
      </c>
      <c r="F32" s="4" t="inlineStr">
        <is>
          <t>Yes</t>
        </is>
      </c>
      <c r="G32" s="4" t="inlineStr">
        <is>
          <t>Scientific oversight and medical review of registry outputs.</t>
        </is>
      </c>
      <c r="H32" s="4" t="inlineStr">
        <is>
          <t>Review-round multiplier applies.</t>
        </is>
      </c>
    </row>
    <row r="33">
      <c r="A33" s="4" t="inlineStr">
        <is>
          <t>Periodic Analysis and Insight Generation</t>
        </is>
      </c>
      <c r="B33" s="4" t="inlineStr">
        <is>
          <t>Conduct</t>
        </is>
      </c>
      <c r="C33" s="4" t="inlineStr">
        <is>
          <t>Per Output</t>
        </is>
      </c>
      <c r="D33" s="4" t="inlineStr">
        <is>
          <t>Output</t>
        </is>
      </c>
      <c r="E33" s="4" t="inlineStr">
        <is>
          <t>Internal</t>
        </is>
      </c>
      <c r="F33" s="4" t="inlineStr">
        <is>
          <t>Yes</t>
        </is>
      </c>
      <c r="G33" s="4" t="inlineStr">
        <is>
          <t>Periodic analysis and insight generation for registry reporting.</t>
        </is>
      </c>
      <c r="H33" s="4" t="inlineStr">
        <is>
          <t>Driven by planned outputs.</t>
        </is>
      </c>
    </row>
    <row r="34">
      <c r="A34" s="4" t="inlineStr">
        <is>
          <t>Final Registry Report / Annual Summary for Sponsor</t>
        </is>
      </c>
      <c r="B34" s="4" t="inlineStr">
        <is>
          <t>Conduct</t>
        </is>
      </c>
      <c r="C34" s="4" t="inlineStr">
        <is>
          <t>Fixed</t>
        </is>
      </c>
      <c r="D34" s="4" t="inlineStr">
        <is>
          <t>Project</t>
        </is>
      </c>
      <c r="E34" s="4" t="inlineStr">
        <is>
          <t>Internal</t>
        </is>
      </c>
      <c r="F34" s="4" t="inlineStr">
        <is>
          <t>Yes</t>
        </is>
      </c>
      <c r="G34" s="4" t="inlineStr">
        <is>
          <t>Final registry report or annual Sponsor summary.</t>
        </is>
      </c>
      <c r="H34" s="4" t="inlineStr">
        <is>
          <t>Complexity multiplier applies.</t>
        </is>
      </c>
    </row>
    <row r="35">
      <c r="A35" s="4" t="inlineStr">
        <is>
          <t>Study Design and Questionnaire / CRF Framework</t>
        </is>
      </c>
      <c r="B35" s="4" t="inlineStr">
        <is>
          <t>Setup</t>
        </is>
      </c>
      <c r="C35" s="4" t="inlineStr">
        <is>
          <t>Fixed</t>
        </is>
      </c>
      <c r="D35" s="4" t="inlineStr">
        <is>
          <t>Project</t>
        </is>
      </c>
      <c r="E35" s="4" t="inlineStr">
        <is>
          <t>Internal</t>
        </is>
      </c>
      <c r="F35" s="4" t="inlineStr">
        <is>
          <t>Yes</t>
        </is>
      </c>
      <c r="G35" s="4" t="inlineStr">
        <is>
          <t>Cross-sectional study design and questionnaire or CRF framework.</t>
        </is>
      </c>
      <c r="H35" s="4" t="inlineStr">
        <is>
          <t>Complexity multiplier applies.</t>
        </is>
      </c>
    </row>
    <row r="36">
      <c r="A36" s="4" t="inlineStr">
        <is>
          <t>Questionnaire / eCRF Design and Build</t>
        </is>
      </c>
      <c r="B36" s="4" t="inlineStr">
        <is>
          <t>Setup</t>
        </is>
      </c>
      <c r="C36" s="4" t="inlineStr">
        <is>
          <t>Per Form</t>
        </is>
      </c>
      <c r="D36" s="4" t="inlineStr">
        <is>
          <t>Form</t>
        </is>
      </c>
      <c r="E36" s="4" t="inlineStr">
        <is>
          <t>Internal</t>
        </is>
      </c>
      <c r="F36" s="4" t="inlineStr">
        <is>
          <t>Yes</t>
        </is>
      </c>
      <c r="G36" s="4" t="inlineStr">
        <is>
          <t>Questionnaire or eCRF design and build.</t>
        </is>
      </c>
      <c r="H36" s="4" t="inlineStr">
        <is>
          <t>Driven by number of forms.</t>
        </is>
      </c>
    </row>
    <row r="37">
      <c r="A37" s="4" t="inlineStr">
        <is>
          <t>Site Materials and Training Toolkit</t>
        </is>
      </c>
      <c r="B37" s="4" t="inlineStr">
        <is>
          <t>Setup</t>
        </is>
      </c>
      <c r="C37" s="4" t="inlineStr">
        <is>
          <t>Per Site</t>
        </is>
      </c>
      <c r="D37" s="4" t="inlineStr">
        <is>
          <t>Site</t>
        </is>
      </c>
      <c r="E37" s="4" t="inlineStr">
        <is>
          <t>Internal</t>
        </is>
      </c>
      <c r="F37" s="4" t="inlineStr">
        <is>
          <t>Yes</t>
        </is>
      </c>
      <c r="G37" s="4" t="inlineStr">
        <is>
          <t>Site materials and training toolkit for one-time data capture.</t>
        </is>
      </c>
      <c r="H37" s="4" t="inlineStr">
        <is>
          <t>Training-round multiplier applies.</t>
        </is>
      </c>
    </row>
    <row r="38">
      <c r="A38" s="4" t="inlineStr">
        <is>
          <t>Site Staff Support for One-Time Data Capture</t>
        </is>
      </c>
      <c r="B38" s="4" t="inlineStr">
        <is>
          <t>Hard External Costs</t>
        </is>
      </c>
      <c r="C38" s="4" t="inlineStr">
        <is>
          <t>Per Patient</t>
        </is>
      </c>
      <c r="D38" s="4" t="inlineStr">
        <is>
          <t>Patient</t>
        </is>
      </c>
      <c r="E38" s="4" t="inlineStr">
        <is>
          <t>External</t>
        </is>
      </c>
      <c r="F38" s="4" t="inlineStr">
        <is>
          <t>No</t>
        </is>
      </c>
      <c r="G38" s="4" t="inlineStr">
        <is>
          <t>Site staff support for one-time cross-sectional data capture.</t>
        </is>
      </c>
      <c r="H38" s="4" t="inlineStr">
        <is>
          <t>Driven by patient count.</t>
        </is>
      </c>
    </row>
    <row r="39">
      <c r="A39" s="4" t="inlineStr">
        <is>
          <t>Project Management and Site Coordination</t>
        </is>
      </c>
      <c r="B39" s="4" t="inlineStr">
        <is>
          <t>Conduct</t>
        </is>
      </c>
      <c r="C39" s="4" t="inlineStr">
        <is>
          <t>Per Site Per Month</t>
        </is>
      </c>
      <c r="D39" s="4" t="inlineStr">
        <is>
          <t>Site-Month</t>
        </is>
      </c>
      <c r="E39" s="4" t="inlineStr">
        <is>
          <t>Internal</t>
        </is>
      </c>
      <c r="F39" s="4" t="inlineStr">
        <is>
          <t>Yes</t>
        </is>
      </c>
      <c r="G39" s="4" t="inlineStr">
        <is>
          <t>Project management and site coordination.</t>
        </is>
      </c>
      <c r="H39" s="4" t="inlineStr">
        <is>
          <t>Driven by sites and duration.</t>
        </is>
      </c>
    </row>
    <row r="40">
      <c r="A40" s="4" t="inlineStr">
        <is>
          <t>Biostatistics, Analysis and Insight Generation</t>
        </is>
      </c>
      <c r="B40" s="4" t="inlineStr">
        <is>
          <t>Conduct</t>
        </is>
      </c>
      <c r="C40" s="4" t="inlineStr">
        <is>
          <t>Per Output</t>
        </is>
      </c>
      <c r="D40" s="4" t="inlineStr">
        <is>
          <t>Output</t>
        </is>
      </c>
      <c r="E40" s="4" t="inlineStr">
        <is>
          <t>Internal</t>
        </is>
      </c>
      <c r="F40" s="4" t="inlineStr">
        <is>
          <t>Yes</t>
        </is>
      </c>
      <c r="G40" s="4" t="inlineStr">
        <is>
          <t>Biostatistics, analysis, and insight generation.</t>
        </is>
      </c>
      <c r="H40" s="4" t="inlineStr">
        <is>
          <t>Driven by planned outputs.</t>
        </is>
      </c>
    </row>
    <row r="41">
      <c r="A41" s="4" t="inlineStr">
        <is>
          <t>Program Design Materials for Centres</t>
        </is>
      </c>
      <c r="B41" s="4" t="inlineStr">
        <is>
          <t>Setup</t>
        </is>
      </c>
      <c r="C41" s="4" t="inlineStr">
        <is>
          <t>Fixed</t>
        </is>
      </c>
      <c r="D41" s="4" t="inlineStr">
        <is>
          <t>Program</t>
        </is>
      </c>
      <c r="E41" s="4" t="inlineStr">
        <is>
          <t>Internal</t>
        </is>
      </c>
      <c r="F41" s="4" t="inlineStr">
        <is>
          <t>Yes</t>
        </is>
      </c>
      <c r="G41" s="4" t="inlineStr">
        <is>
          <t>Program design materials for participating centres.</t>
        </is>
      </c>
      <c r="H41" s="4" t="inlineStr">
        <is>
          <t>Seminar program setup.</t>
        </is>
      </c>
    </row>
    <row r="42">
      <c r="A42" s="4" t="inlineStr">
        <is>
          <t>Data Collection Form Design - Blueprint</t>
        </is>
      </c>
      <c r="B42" s="4" t="inlineStr">
        <is>
          <t>Setup</t>
        </is>
      </c>
      <c r="C42" s="4" t="inlineStr">
        <is>
          <t>Per Form</t>
        </is>
      </c>
      <c r="D42" s="4" t="inlineStr">
        <is>
          <t>Form</t>
        </is>
      </c>
      <c r="E42" s="4" t="inlineStr">
        <is>
          <t>Internal</t>
        </is>
      </c>
      <c r="F42" s="4" t="inlineStr">
        <is>
          <t>Yes</t>
        </is>
      </c>
      <c r="G42" s="4" t="inlineStr">
        <is>
          <t>Data collection form design blueprint.</t>
        </is>
      </c>
      <c r="H42" s="4" t="inlineStr">
        <is>
          <t>Driven by number of forms.</t>
        </is>
      </c>
    </row>
    <row r="43">
      <c r="A43" s="4" t="inlineStr">
        <is>
          <t>Discussions and Meetings with Centres</t>
        </is>
      </c>
      <c r="B43" s="4" t="inlineStr">
        <is>
          <t>Conduct</t>
        </is>
      </c>
      <c r="C43" s="4" t="inlineStr">
        <is>
          <t>Per Site</t>
        </is>
      </c>
      <c r="D43" s="4" t="inlineStr">
        <is>
          <t>Centre</t>
        </is>
      </c>
      <c r="E43" s="4" t="inlineStr">
        <is>
          <t>Internal</t>
        </is>
      </c>
      <c r="F43" s="4" t="inlineStr">
        <is>
          <t>Yes</t>
        </is>
      </c>
      <c r="G43" s="4" t="inlineStr">
        <is>
          <t>Discussions and meetings with centres.</t>
        </is>
      </c>
      <c r="H43" s="4" t="inlineStr">
        <is>
          <t>Uses number of sites as centre proxy.</t>
        </is>
      </c>
    </row>
    <row r="44">
      <c r="A44" s="4" t="inlineStr">
        <is>
          <t>Data Collection - eCRF</t>
        </is>
      </c>
      <c r="B44" s="4" t="inlineStr">
        <is>
          <t>Conduct</t>
        </is>
      </c>
      <c r="C44" s="4" t="inlineStr">
        <is>
          <t>Per Form</t>
        </is>
      </c>
      <c r="D44" s="4" t="inlineStr">
        <is>
          <t>Form</t>
        </is>
      </c>
      <c r="E44" s="4" t="inlineStr">
        <is>
          <t>Internal</t>
        </is>
      </c>
      <c r="F44" s="4" t="inlineStr">
        <is>
          <t>Yes</t>
        </is>
      </c>
      <c r="G44" s="4" t="inlineStr">
        <is>
          <t>Data collection eCRF execution support.</t>
        </is>
      </c>
      <c r="H44" s="4" t="inlineStr">
        <is>
          <t>Driven by number of forms.</t>
        </is>
      </c>
    </row>
    <row r="45">
      <c r="A45" s="4" t="inlineStr">
        <is>
          <t>Resources and Tech Fees</t>
        </is>
      </c>
      <c r="B45" s="4" t="inlineStr">
        <is>
          <t>Hard External Costs</t>
        </is>
      </c>
      <c r="C45" s="4" t="inlineStr">
        <is>
          <t>Fixed</t>
        </is>
      </c>
      <c r="D45" s="4" t="inlineStr">
        <is>
          <t>Program</t>
        </is>
      </c>
      <c r="E45" s="4" t="inlineStr">
        <is>
          <t>External</t>
        </is>
      </c>
      <c r="F45" s="4" t="inlineStr">
        <is>
          <t>No</t>
        </is>
      </c>
      <c r="G45" s="4" t="inlineStr">
        <is>
          <t>Technology and resource fees for seminar support.</t>
        </is>
      </c>
      <c r="H45" s="4" t="inlineStr">
        <is>
          <t>Editable hard external cost.</t>
        </is>
      </c>
    </row>
    <row r="46">
      <c r="A46" s="4" t="inlineStr">
        <is>
          <t>Data Access and Usage for Analysis Fee</t>
        </is>
      </c>
      <c r="B46" s="4" t="inlineStr">
        <is>
          <t>Hard External Costs</t>
        </is>
      </c>
      <c r="C46" s="4" t="inlineStr">
        <is>
          <t>Per Patient</t>
        </is>
      </c>
      <c r="D46" s="4" t="inlineStr">
        <is>
          <t>Patient</t>
        </is>
      </c>
      <c r="E46" s="4" t="inlineStr">
        <is>
          <t>External</t>
        </is>
      </c>
      <c r="F46" s="4" t="inlineStr">
        <is>
          <t>No</t>
        </is>
      </c>
      <c r="G46" s="4" t="inlineStr">
        <is>
          <t>Data access and usage fee for analysis.</t>
        </is>
      </c>
      <c r="H46" s="4" t="inlineStr">
        <is>
          <t>Driven by patient count.</t>
        </is>
      </c>
    </row>
    <row r="47">
      <c r="A47" s="4" t="inlineStr">
        <is>
          <t>Data Collection, Analysis and Findings</t>
        </is>
      </c>
      <c r="B47" s="4" t="inlineStr">
        <is>
          <t>Conduct</t>
        </is>
      </c>
      <c r="C47" s="4" t="inlineStr">
        <is>
          <t>Per Output</t>
        </is>
      </c>
      <c r="D47" s="4" t="inlineStr">
        <is>
          <t>Output</t>
        </is>
      </c>
      <c r="E47" s="4" t="inlineStr">
        <is>
          <t>Internal</t>
        </is>
      </c>
      <c r="F47" s="4" t="inlineStr">
        <is>
          <t>Yes</t>
        </is>
      </c>
      <c r="G47" s="4" t="inlineStr">
        <is>
          <t>Data collection support, analysis, and findings.</t>
        </is>
      </c>
      <c r="H47" s="4" t="inlineStr">
        <is>
          <t>Driven by number of outputs.</t>
        </is>
      </c>
    </row>
    <row r="48">
      <c r="A48" s="4" t="inlineStr">
        <is>
          <t>CME Conduct</t>
        </is>
      </c>
      <c r="B48" s="4" t="inlineStr">
        <is>
          <t>Conduct</t>
        </is>
      </c>
      <c r="C48" s="4" t="inlineStr">
        <is>
          <t>Per Site</t>
        </is>
      </c>
      <c r="D48" s="4" t="inlineStr">
        <is>
          <t>Centre</t>
        </is>
      </c>
      <c r="E48" s="4" t="inlineStr">
        <is>
          <t>External</t>
        </is>
      </c>
      <c r="F48" s="4" t="inlineStr">
        <is>
          <t>No</t>
        </is>
      </c>
      <c r="G48" s="4" t="inlineStr">
        <is>
          <t>CME conduct costs by centre.</t>
        </is>
      </c>
      <c r="H48" s="4" t="inlineStr">
        <is>
          <t>Uses number of sites as centre proxy.</t>
        </is>
      </c>
    </row>
    <row r="49">
      <c r="A49" s="4" t="inlineStr">
        <is>
          <t>CME Summary / Meeting Report for Sponsor</t>
        </is>
      </c>
      <c r="B49" s="4" t="inlineStr">
        <is>
          <t>Conduct</t>
        </is>
      </c>
      <c r="C49" s="4" t="inlineStr">
        <is>
          <t>Fixed</t>
        </is>
      </c>
      <c r="D49" s="4" t="inlineStr">
        <is>
          <t>Program</t>
        </is>
      </c>
      <c r="E49" s="4" t="inlineStr">
        <is>
          <t>Internal</t>
        </is>
      </c>
      <c r="F49" s="4" t="inlineStr">
        <is>
          <t>Yes</t>
        </is>
      </c>
      <c r="G49" s="4" t="inlineStr">
        <is>
          <t>CME summary or meeting report for Sponsor.</t>
        </is>
      </c>
      <c r="H49" s="4" t="inlineStr">
        <is>
          <t>Complexity multiplier applies.</t>
        </is>
      </c>
    </row>
    <row r="50">
      <c r="A50" s="4" t="inlineStr">
        <is>
          <t>Project Management</t>
        </is>
      </c>
      <c r="B50" s="4" t="inlineStr">
        <is>
          <t>Conduct</t>
        </is>
      </c>
      <c r="C50" s="4" t="inlineStr">
        <is>
          <t>Per Month</t>
        </is>
      </c>
      <c r="D50" s="4" t="inlineStr">
        <is>
          <t>Month</t>
        </is>
      </c>
      <c r="E50" s="4" t="inlineStr">
        <is>
          <t>Internal</t>
        </is>
      </c>
      <c r="F50" s="4" t="inlineStr">
        <is>
          <t>Yes</t>
        </is>
      </c>
      <c r="G50" s="4" t="inlineStr">
        <is>
          <t>Program project management and Sponsor coordination.</t>
        </is>
      </c>
      <c r="H50" s="4" t="inlineStr">
        <is>
          <t>Driven by duration.</t>
        </is>
      </c>
    </row>
    <row r="51">
      <c r="A51" s="4" t="inlineStr">
        <is>
          <t>Hospital Program - eCRF Template Designing</t>
        </is>
      </c>
      <c r="B51" s="4" t="inlineStr">
        <is>
          <t>Setup</t>
        </is>
      </c>
      <c r="C51" s="4" t="inlineStr">
        <is>
          <t>Fixed</t>
        </is>
      </c>
      <c r="D51" s="4" t="inlineStr">
        <is>
          <t>Program</t>
        </is>
      </c>
      <c r="E51" s="4" t="inlineStr">
        <is>
          <t>Internal</t>
        </is>
      </c>
      <c r="F51" s="4" t="inlineStr">
        <is>
          <t>Yes</t>
        </is>
      </c>
      <c r="G51" s="4" t="inlineStr">
        <is>
          <t>Paper-format eCRF template design for the Sponsor-facing hospital program.</t>
        </is>
      </c>
      <c r="H51" s="4" t="inlineStr">
        <is>
          <t>Configured for up to 15 pages; complexity multiplier applies.</t>
        </is>
      </c>
    </row>
    <row r="52">
      <c r="A52" s="4" t="inlineStr">
        <is>
          <t>Hospital Program - Platform and eCRF Development</t>
        </is>
      </c>
      <c r="B52" s="4" t="inlineStr">
        <is>
          <t>Setup</t>
        </is>
      </c>
      <c r="C52" s="4" t="inlineStr">
        <is>
          <t>Fixed</t>
        </is>
      </c>
      <c r="D52" s="4" t="inlineStr">
        <is>
          <t>Program</t>
        </is>
      </c>
      <c r="E52" s="4" t="inlineStr">
        <is>
          <t>Internal</t>
        </is>
      </c>
      <c r="F52" s="4" t="inlineStr">
        <is>
          <t>Yes</t>
        </is>
      </c>
      <c r="G52" s="4" t="inlineStr">
        <is>
          <t>Platform and eCRF development for program data capture.</t>
        </is>
      </c>
      <c r="H52" s="4" t="inlineStr">
        <is>
          <t>Configured for up to 15 pages; complexity multiplier applies.</t>
        </is>
      </c>
    </row>
    <row r="53">
      <c r="A53" s="4" t="inlineStr">
        <is>
          <t>Hospital Program - Dashboard Blueprint</t>
        </is>
      </c>
      <c r="B53" s="4" t="inlineStr">
        <is>
          <t>Setup</t>
        </is>
      </c>
      <c r="C53" s="4" t="inlineStr">
        <is>
          <t>Fixed</t>
        </is>
      </c>
      <c r="D53" s="4" t="inlineStr">
        <is>
          <t>Program</t>
        </is>
      </c>
      <c r="E53" s="4" t="inlineStr">
        <is>
          <t>Internal</t>
        </is>
      </c>
      <c r="F53" s="4" t="inlineStr">
        <is>
          <t>Yes</t>
        </is>
      </c>
      <c r="G53" s="4" t="inlineStr">
        <is>
          <t>Dashboarding design and Excel blueprint for Sponsor review.</t>
        </is>
      </c>
      <c r="H53" s="4" t="inlineStr">
        <is>
          <t>Complexity and review assumptions apply.</t>
        </is>
      </c>
    </row>
    <row r="54">
      <c r="A54" s="4" t="inlineStr">
        <is>
          <t>Hospital Program - Dashboard Design and Development</t>
        </is>
      </c>
      <c r="B54" s="4" t="inlineStr">
        <is>
          <t>Setup</t>
        </is>
      </c>
      <c r="C54" s="4" t="inlineStr">
        <is>
          <t>Fixed</t>
        </is>
      </c>
      <c r="D54" s="4" t="inlineStr">
        <is>
          <t>Program</t>
        </is>
      </c>
      <c r="E54" s="4" t="inlineStr">
        <is>
          <t>Internal</t>
        </is>
      </c>
      <c r="F54" s="4" t="inlineStr">
        <is>
          <t>Yes</t>
        </is>
      </c>
      <c r="G54" s="4" t="inlineStr">
        <is>
          <t>Dashboard design, development, and QA for program monitoring.</t>
        </is>
      </c>
      <c r="H54" s="4" t="inlineStr">
        <is>
          <t>Complexity multiplier applies.</t>
        </is>
      </c>
    </row>
    <row r="55">
      <c r="A55" s="4" t="inlineStr">
        <is>
          <t>Hospital Program - Data Processing and Intelligence Engine Platform</t>
        </is>
      </c>
      <c r="B55" s="4" t="inlineStr">
        <is>
          <t>Setup</t>
        </is>
      </c>
      <c r="C55" s="4" t="inlineStr">
        <is>
          <t>Fixed</t>
        </is>
      </c>
      <c r="D55" s="4" t="inlineStr">
        <is>
          <t>Program</t>
        </is>
      </c>
      <c r="E55" s="4" t="inlineStr">
        <is>
          <t>Internal</t>
        </is>
      </c>
      <c r="F55" s="4" t="inlineStr">
        <is>
          <t>Yes</t>
        </is>
      </c>
      <c r="G55" s="4" t="inlineStr">
        <is>
          <t>Data processing, analytics layer, and dashboard platform configuration.</t>
        </is>
      </c>
      <c r="H55" s="4" t="inlineStr">
        <is>
          <t>Complexity multiplier applies.</t>
        </is>
      </c>
    </row>
    <row r="56">
      <c r="A56" s="4" t="inlineStr">
        <is>
          <t>Hospital Program - Hospital Onboarding and Centre Management</t>
        </is>
      </c>
      <c r="B56" s="4" t="inlineStr">
        <is>
          <t>Conduct</t>
        </is>
      </c>
      <c r="C56" s="4" t="inlineStr">
        <is>
          <t>Per Site</t>
        </is>
      </c>
      <c r="D56" s="4" t="inlineStr">
        <is>
          <t>Hospital</t>
        </is>
      </c>
      <c r="E56" s="4" t="inlineStr">
        <is>
          <t>Internal</t>
        </is>
      </c>
      <c r="F56" s="4" t="inlineStr">
        <is>
          <t>Yes</t>
        </is>
      </c>
      <c r="G56" s="4" t="inlineStr">
        <is>
          <t>Hospital onboarding, engagement effort, and centre management.</t>
        </is>
      </c>
      <c r="H56" s="4" t="inlineStr">
        <is>
          <t>Uses Number of Sites as hospital count.</t>
        </is>
      </c>
    </row>
    <row r="57">
      <c r="A57" s="4" t="inlineStr">
        <is>
          <t>Hospital Program - Pre-Onboarding CRF Development</t>
        </is>
      </c>
      <c r="B57" s="4" t="inlineStr">
        <is>
          <t>Conduct</t>
        </is>
      </c>
      <c r="C57" s="4" t="inlineStr">
        <is>
          <t>Per Site</t>
        </is>
      </c>
      <c r="D57" s="4" t="inlineStr">
        <is>
          <t>Hospital</t>
        </is>
      </c>
      <c r="E57" s="4" t="inlineStr">
        <is>
          <t>Internal</t>
        </is>
      </c>
      <c r="F57" s="4" t="inlineStr">
        <is>
          <t>Yes</t>
        </is>
      </c>
      <c r="G57" s="4" t="inlineStr">
        <is>
          <t>Pre-onboarding CRF development touchpoints with hospital teams.</t>
        </is>
      </c>
      <c r="H57" s="4" t="inlineStr">
        <is>
          <t>Assumes two touchpoints of two hours each.</t>
        </is>
      </c>
    </row>
    <row r="58">
      <c r="A58" s="4" t="inlineStr">
        <is>
          <t>Hospital Program - Monthly Doctor Connects</t>
        </is>
      </c>
      <c r="B58" s="4" t="inlineStr">
        <is>
          <t>Conduct</t>
        </is>
      </c>
      <c r="C58" s="4" t="inlineStr">
        <is>
          <t>Per Site</t>
        </is>
      </c>
      <c r="D58" s="4" t="inlineStr">
        <is>
          <t>Hospital-Year</t>
        </is>
      </c>
      <c r="E58" s="4" t="inlineStr">
        <is>
          <t>Internal</t>
        </is>
      </c>
      <c r="F58" s="4" t="inlineStr">
        <is>
          <t>Yes</t>
        </is>
      </c>
      <c r="G58" s="4" t="inlineStr">
        <is>
          <t>Doctor connects for tool walkthrough, query resolution, and data extraction support.</t>
        </is>
      </c>
      <c r="H58" s="4" t="inlineStr">
        <is>
          <t>Uses Number of Sites as hospital count; rate represents annual connect effort per hospital.</t>
        </is>
      </c>
    </row>
    <row r="59">
      <c r="A59" s="4" t="inlineStr">
        <is>
          <t>Hospital Program - Software Licensing and Maintenance</t>
        </is>
      </c>
      <c r="B59" s="4" t="inlineStr">
        <is>
          <t>Hard External Costs</t>
        </is>
      </c>
      <c r="C59" s="4" t="inlineStr">
        <is>
          <t>Fixed</t>
        </is>
      </c>
      <c r="D59" s="4" t="inlineStr">
        <is>
          <t>Annual Platform Fee</t>
        </is>
      </c>
      <c r="E59" s="4" t="inlineStr">
        <is>
          <t>External</t>
        </is>
      </c>
      <c r="F59" s="4" t="inlineStr">
        <is>
          <t>No</t>
        </is>
      </c>
      <c r="G59" s="4" t="inlineStr">
        <is>
          <t>Annual software licensing and maintenance for the Sponsor-facing platform.</t>
        </is>
      </c>
      <c r="H59" s="4" t="inlineStr">
        <is>
          <t>Editable fixed annual platform fee.</t>
        </is>
      </c>
    </row>
    <row r="60">
      <c r="A60" s="4" t="inlineStr">
        <is>
          <t>Hospital Program - Cloud and Storage Fee</t>
        </is>
      </c>
      <c r="B60" s="4" t="inlineStr">
        <is>
          <t>Hard External Costs</t>
        </is>
      </c>
      <c r="C60" s="4" t="inlineStr">
        <is>
          <t>Per Site</t>
        </is>
      </c>
      <c r="D60" s="4" t="inlineStr">
        <is>
          <t>Hospital-Year</t>
        </is>
      </c>
      <c r="E60" s="4" t="inlineStr">
        <is>
          <t>External</t>
        </is>
      </c>
      <c r="F60" s="4" t="inlineStr">
        <is>
          <t>No</t>
        </is>
      </c>
      <c r="G60" s="4" t="inlineStr">
        <is>
          <t>Cloud and storage unit-based pricing that scales with hospital count.</t>
        </is>
      </c>
      <c r="H60" s="4" t="inlineStr">
        <is>
          <t>Uses Number of Sites as hospital count.</t>
        </is>
      </c>
    </row>
    <row r="61">
      <c r="A61" s="4" t="inlineStr">
        <is>
          <t>Hospital Program - Annual Analysis Report for Sponsor</t>
        </is>
      </c>
      <c r="B61" s="4" t="inlineStr">
        <is>
          <t>Conduct</t>
        </is>
      </c>
      <c r="C61" s="4" t="inlineStr">
        <is>
          <t>Fixed</t>
        </is>
      </c>
      <c r="D61" s="4" t="inlineStr">
        <is>
          <t>Annual Report</t>
        </is>
      </c>
      <c r="E61" s="4" t="inlineStr">
        <is>
          <t>Internal</t>
        </is>
      </c>
      <c r="F61" s="4" t="inlineStr">
        <is>
          <t>Yes</t>
        </is>
      </c>
      <c r="G61" s="4" t="inlineStr">
        <is>
          <t>Comprehensive annual report for the Sponsor team covering all hospitals in a predefined format.</t>
        </is>
      </c>
      <c r="H61" s="4" t="inlineStr">
        <is>
          <t>Includes insight generation, contextual analysis, program assessment, and senior review.</t>
        </is>
      </c>
    </row>
    <row r="62">
      <c r="A62" s="4" t="inlineStr">
        <is>
          <t>Hospital Program - HCP Level Reports</t>
        </is>
      </c>
      <c r="B62" s="4" t="inlineStr">
        <is>
          <t>Conduct</t>
        </is>
      </c>
      <c r="C62" s="4" t="inlineStr">
        <is>
          <t>Per Output</t>
        </is>
      </c>
      <c r="D62" s="4" t="inlineStr">
        <is>
          <t>HCP Report</t>
        </is>
      </c>
      <c r="E62" s="4" t="inlineStr">
        <is>
          <t>Internal</t>
        </is>
      </c>
      <c r="F62" s="4" t="inlineStr">
        <is>
          <t>Yes</t>
        </is>
      </c>
      <c r="G62" s="4" t="inlineStr">
        <is>
          <t>HCP level reporting shared every six months as configured by report count.</t>
        </is>
      </c>
      <c r="H62" s="4" t="inlineStr">
        <is>
          <t>Uses Number of Outputs as HCP reports per year.</t>
        </is>
      </c>
    </row>
    <row r="63">
      <c r="A63" s="4" t="inlineStr">
        <is>
          <t>Pass Through Cost - Data Cost</t>
        </is>
      </c>
      <c r="B63" s="4" t="inlineStr">
        <is>
          <t>Pass Through Cost</t>
        </is>
      </c>
      <c r="C63" s="4" t="inlineStr">
        <is>
          <t>Per Patient</t>
        </is>
      </c>
      <c r="D63" s="4" t="inlineStr">
        <is>
          <t>Record / Patient</t>
        </is>
      </c>
      <c r="E63" s="4" t="inlineStr">
        <is>
          <t>External</t>
        </is>
      </c>
      <c r="F63" s="4" t="inlineStr">
        <is>
          <t>No</t>
        </is>
      </c>
      <c r="G63" s="4" t="inlineStr">
        <is>
          <t>External data cost per record or patient.</t>
        </is>
      </c>
      <c r="H63" s="4" t="inlineStr">
        <is>
          <t>Data Cost field on dashboard; editable rate and record count.</t>
        </is>
      </c>
    </row>
    <row r="64">
      <c r="A64" s="4" t="inlineStr">
        <is>
          <t>Pass Through Cost - Site Overheads</t>
        </is>
      </c>
      <c r="B64" s="4" t="inlineStr">
        <is>
          <t>Pass Through Cost</t>
        </is>
      </c>
      <c r="C64" s="4" t="inlineStr">
        <is>
          <t>Per Site</t>
        </is>
      </c>
      <c r="D64" s="4" t="inlineStr">
        <is>
          <t>Hospital</t>
        </is>
      </c>
      <c r="E64" s="4" t="inlineStr">
        <is>
          <t>External</t>
        </is>
      </c>
      <c r="F64" s="4" t="inlineStr">
        <is>
          <t>No</t>
        </is>
      </c>
      <c r="G64" s="4" t="inlineStr">
        <is>
          <t>Site-level overheads and hospital administrative pass-throughs.</t>
        </is>
      </c>
      <c r="H64" s="4" t="inlineStr">
        <is>
          <t>Pass Through Cost item; values are indicative and configurable.</t>
        </is>
      </c>
    </row>
    <row r="65">
      <c r="A65" s="4" t="inlineStr">
        <is>
          <t>Pass Through Cost - Doc Hon</t>
        </is>
      </c>
      <c r="B65" s="4" t="inlineStr">
        <is>
          <t>Pass Through Cost</t>
        </is>
      </c>
      <c r="C65" s="4" t="inlineStr">
        <is>
          <t>Per Site</t>
        </is>
      </c>
      <c r="D65" s="4" t="inlineStr">
        <is>
          <t>Hospital</t>
        </is>
      </c>
      <c r="E65" s="4" t="inlineStr">
        <is>
          <t>External</t>
        </is>
      </c>
      <c r="F65" s="4" t="inlineStr">
        <is>
          <t>No</t>
        </is>
      </c>
      <c r="G65" s="4" t="inlineStr">
        <is>
          <t>Doctor honorarium pass-through assumption.</t>
        </is>
      </c>
      <c r="H65" s="4" t="inlineStr">
        <is>
          <t>Editable pass-through assumption.</t>
        </is>
      </c>
    </row>
    <row r="66">
      <c r="A66" s="4" t="inlineStr">
        <is>
          <t>Pass Through Cost - Site Support</t>
        </is>
      </c>
      <c r="B66" s="4" t="inlineStr">
        <is>
          <t>Pass Through Cost</t>
        </is>
      </c>
      <c r="C66" s="4" t="inlineStr">
        <is>
          <t>Per Site</t>
        </is>
      </c>
      <c r="D66" s="4" t="inlineStr">
        <is>
          <t>Hospital</t>
        </is>
      </c>
      <c r="E66" s="4" t="inlineStr">
        <is>
          <t>External</t>
        </is>
      </c>
      <c r="F66" s="4" t="inlineStr">
        <is>
          <t>No</t>
        </is>
      </c>
      <c r="G66" s="4" t="inlineStr">
        <is>
          <t>Site support pass-through cost per hospital.</t>
        </is>
      </c>
      <c r="H66" s="4" t="inlineStr">
        <is>
          <t>Separated from professional service fees.</t>
        </is>
      </c>
    </row>
    <row r="67">
      <c r="A67" s="4" t="inlineStr">
        <is>
          <t>Pass Through Cost - Printing &amp; Stationary</t>
        </is>
      </c>
      <c r="B67" s="4" t="inlineStr">
        <is>
          <t>Pass Through Cost</t>
        </is>
      </c>
      <c r="C67" s="4" t="inlineStr">
        <is>
          <t>Per Site</t>
        </is>
      </c>
      <c r="D67" s="4" t="inlineStr">
        <is>
          <t>Hospital</t>
        </is>
      </c>
      <c r="E67" s="4" t="inlineStr">
        <is>
          <t>External</t>
        </is>
      </c>
      <c r="F67" s="4" t="inlineStr">
        <is>
          <t>No</t>
        </is>
      </c>
      <c r="G67" s="4" t="inlineStr">
        <is>
          <t>Printing and stationary cost per hospital.</t>
        </is>
      </c>
      <c r="H67" s="4" t="inlineStr">
        <is>
          <t>Values are indicative and configurable.</t>
        </is>
      </c>
    </row>
    <row r="68">
      <c r="A68" s="4" t="inlineStr">
        <is>
          <t>Pass Through Cost - Travel and Logistics</t>
        </is>
      </c>
      <c r="B68" s="4" t="inlineStr">
        <is>
          <t>Pass Through Cost</t>
        </is>
      </c>
      <c r="C68" s="4" t="inlineStr">
        <is>
          <t>Per Site Per Onsite Visit</t>
        </is>
      </c>
      <c r="D68" s="4" t="inlineStr">
        <is>
          <t>Hospital Visit</t>
        </is>
      </c>
      <c r="E68" s="4" t="inlineStr">
        <is>
          <t>External</t>
        </is>
      </c>
      <c r="F68" s="4" t="inlineStr">
        <is>
          <t>No</t>
        </is>
      </c>
      <c r="G68" s="4" t="inlineStr">
        <is>
          <t>Travel and logistics cost for onsite hospital visits.</t>
        </is>
      </c>
      <c r="H68" s="4" t="inlineStr">
        <is>
          <t>Units use hospital count multiplied by onsite visits per hospital from Pass Through Cost assumptions.</t>
        </is>
      </c>
    </row>
    <row r="69">
      <c r="A69" s="4" t="inlineStr">
        <is>
          <t>Pass Through Cost - EC Fee</t>
        </is>
      </c>
      <c r="B69" s="4" t="inlineStr">
        <is>
          <t>Pass Through Cost</t>
        </is>
      </c>
      <c r="C69" s="4" t="inlineStr">
        <is>
          <t>Per Site</t>
        </is>
      </c>
      <c r="D69" s="4" t="inlineStr">
        <is>
          <t>Hospital</t>
        </is>
      </c>
      <c r="E69" s="4" t="inlineStr">
        <is>
          <t>External</t>
        </is>
      </c>
      <c r="F69" s="4" t="inlineStr">
        <is>
          <t>No</t>
        </is>
      </c>
      <c r="G69" s="4" t="inlineStr">
        <is>
          <t>Ethics committee fee per hospital.</t>
        </is>
      </c>
      <c r="H69" s="4" t="inlineStr">
        <is>
          <t>Reimbursable at actuals or as agreed commercial assumptions.</t>
        </is>
      </c>
    </row>
  </sheetData>
  <autoFilter ref="A3:H69"/>
  <mergeCells count="1">
    <mergeCell ref="A1:H1"/>
  </mergeCells>
  <dataValidations count="4">
    <dataValidation sqref="B4:B69" showDropDown="0" showInputMessage="0" showErrorMessage="0" allowBlank="0" errorTitle="Invalid selection" error="Select a value from the dropdown." type="list">
      <formula1>"Setup,Hard External Costs,Conduct,Pass Through Cost"</formula1>
    </dataValidation>
    <dataValidation sqref="C4:C69" showDropDown="0" showInputMessage="0" showErrorMessage="0" allowBlank="0" errorTitle="Invalid selection" error="Select a value from the dropdown." type="list">
      <formula1>"Fixed,Per Site,Per Patient,Per Month,Per Form,Per Output,Per Review Round,Per Site Per Month,Per Patient Per Visit,Per Site Per Onsite Visit"</formula1>
    </dataValidation>
    <dataValidation sqref="E4:E69" showDropDown="0" showInputMessage="0" showErrorMessage="0" allowBlank="0" errorTitle="Invalid selection" error="Select a value from the dropdown." type="list">
      <formula1>"Internal,External"</formula1>
    </dataValidation>
    <dataValidation sqref="F4:F69" showDropDown="0" showInputMessage="0" showErrorMessage="0" allowBlank="0" errorTitle="Invalid selection" error="Select a value from the dropdown." type="list">
      <formula1>"Yes,No"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69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8" customWidth="1" min="1" max="1"/>
    <col width="24" customWidth="1" min="2" max="2"/>
    <col width="18" customWidth="1" min="3" max="3"/>
    <col width="12" customWidth="1" min="4" max="4"/>
    <col width="12" customWidth="1" min="5" max="5"/>
    <col width="66" customWidth="1" min="6" max="6"/>
  </cols>
  <sheetData>
    <row r="1" ht="24" customHeight="1">
      <c r="A1" s="1" t="inlineStr">
        <is>
          <t>Rate_Card</t>
        </is>
      </c>
      <c r="B1" s="2" t="n"/>
      <c r="C1" s="2" t="n"/>
      <c r="D1" s="2" t="n"/>
      <c r="E1" s="2" t="n"/>
      <c r="F1" s="2" t="n"/>
    </row>
    <row r="2">
      <c r="A2" s="2" t="n"/>
      <c r="B2" s="2" t="n"/>
      <c r="C2" s="2" t="n"/>
      <c r="D2" s="2" t="n"/>
      <c r="E2" s="2" t="n"/>
      <c r="F2" s="2" t="n"/>
    </row>
    <row r="3">
      <c r="A3" s="3" t="inlineStr">
        <is>
          <t>Component Name</t>
        </is>
      </c>
      <c r="B3" s="3" t="inlineStr">
        <is>
          <t>Pricing Basis</t>
        </is>
      </c>
      <c r="C3" s="3" t="inlineStr">
        <is>
          <t>Unit Rate</t>
        </is>
      </c>
      <c r="D3" s="3" t="inlineStr">
        <is>
          <t>Currency</t>
        </is>
      </c>
      <c r="E3" s="3" t="inlineStr">
        <is>
          <t>Editable</t>
        </is>
      </c>
      <c r="F3" s="3" t="inlineStr">
        <is>
          <t>Notes</t>
        </is>
      </c>
    </row>
    <row r="4">
      <c r="A4" s="4" t="inlineStr">
        <is>
          <t>Protocol / Synopsis Development</t>
        </is>
      </c>
      <c r="B4" s="4" t="inlineStr">
        <is>
          <t>Fixed</t>
        </is>
      </c>
      <c r="C4" s="6" t="n">
        <v>250000</v>
      </c>
      <c r="D4" s="4" t="inlineStr">
        <is>
          <t>INR</t>
        </is>
      </c>
      <c r="E4" s="4" t="inlineStr">
        <is>
          <t>Yes</t>
        </is>
      </c>
      <c r="F4" s="4" t="inlineStr">
        <is>
          <t>Editable unit rate; final pricing is calculated in Calc_Engine.</t>
        </is>
      </c>
    </row>
    <row r="5">
      <c r="A5" s="4" t="inlineStr">
        <is>
          <t>Variable Mapping / Data Abstraction Framework</t>
        </is>
      </c>
      <c r="B5" s="4" t="inlineStr">
        <is>
          <t>Per Form</t>
        </is>
      </c>
      <c r="C5" s="6" t="n">
        <v>45000</v>
      </c>
      <c r="D5" s="4" t="inlineStr">
        <is>
          <t>INR</t>
        </is>
      </c>
      <c r="E5" s="4" t="inlineStr">
        <is>
          <t>Yes</t>
        </is>
      </c>
      <c r="F5" s="4" t="inlineStr">
        <is>
          <t>Editable unit rate; final pricing is calculated in Calc_Engine.</t>
        </is>
      </c>
    </row>
    <row r="6">
      <c r="A6" s="4" t="inlineStr">
        <is>
          <t>CRF / DCF Blueprint or Abstraction Tool Design</t>
        </is>
      </c>
      <c r="B6" s="4" t="inlineStr">
        <is>
          <t>Per Form</t>
        </is>
      </c>
      <c r="C6" s="6" t="n">
        <v>35000</v>
      </c>
      <c r="D6" s="4" t="inlineStr">
        <is>
          <t>INR</t>
        </is>
      </c>
      <c r="E6" s="4" t="inlineStr">
        <is>
          <t>Yes</t>
        </is>
      </c>
      <c r="F6" s="4" t="inlineStr">
        <is>
          <t>Editable unit rate; final pricing is calculated in Calc_Engine.</t>
        </is>
      </c>
    </row>
    <row r="7">
      <c r="A7" s="4" t="inlineStr">
        <is>
          <t>Analysis Framework and Output Planning</t>
        </is>
      </c>
      <c r="B7" s="4" t="inlineStr">
        <is>
          <t>Per Output</t>
        </is>
      </c>
      <c r="C7" s="6" t="n">
        <v>75000</v>
      </c>
      <c r="D7" s="4" t="inlineStr">
        <is>
          <t>INR</t>
        </is>
      </c>
      <c r="E7" s="4" t="inlineStr">
        <is>
          <t>Yes</t>
        </is>
      </c>
      <c r="F7" s="4" t="inlineStr">
        <is>
          <t>Editable unit rate; final pricing is calculated in Calc_Engine.</t>
        </is>
      </c>
    </row>
    <row r="8">
      <c r="A8" s="4" t="inlineStr">
        <is>
          <t>Ethics Submission Package Preparation</t>
        </is>
      </c>
      <c r="B8" s="4" t="inlineStr">
        <is>
          <t>Per Site</t>
        </is>
      </c>
      <c r="C8" s="6" t="n">
        <v>15000</v>
      </c>
      <c r="D8" s="4" t="inlineStr">
        <is>
          <t>INR</t>
        </is>
      </c>
      <c r="E8" s="4" t="inlineStr">
        <is>
          <t>Yes</t>
        </is>
      </c>
      <c r="F8" s="4" t="inlineStr">
        <is>
          <t>Editable unit rate; final pricing is calculated in Calc_Engine.</t>
        </is>
      </c>
    </row>
    <row r="9">
      <c r="A9" s="4" t="inlineStr">
        <is>
          <t>Data Access and Usage Fee</t>
        </is>
      </c>
      <c r="B9" s="4" t="inlineStr">
        <is>
          <t>Per Patient</t>
        </is>
      </c>
      <c r="C9" s="6" t="n">
        <v>1200</v>
      </c>
      <c r="D9" s="4" t="inlineStr">
        <is>
          <t>INR</t>
        </is>
      </c>
      <c r="E9" s="4" t="inlineStr">
        <is>
          <t>Yes</t>
        </is>
      </c>
      <c r="F9" s="4" t="inlineStr">
        <is>
          <t>Editable unit rate; final pricing is calculated in Calc_Engine.</t>
        </is>
      </c>
    </row>
    <row r="10">
      <c r="A10" s="4" t="inlineStr">
        <is>
          <t>Ethics Committee Fees</t>
        </is>
      </c>
      <c r="B10" s="4" t="inlineStr">
        <is>
          <t>Per Site</t>
        </is>
      </c>
      <c r="C10" s="6" t="n">
        <v>65000</v>
      </c>
      <c r="D10" s="4" t="inlineStr">
        <is>
          <t>INR</t>
        </is>
      </c>
      <c r="E10" s="4" t="inlineStr">
        <is>
          <t>Yes</t>
        </is>
      </c>
      <c r="F10" s="4" t="inlineStr">
        <is>
          <t>Editable unit rate; final pricing is calculated in Calc_Engine.</t>
        </is>
      </c>
    </row>
    <row r="11">
      <c r="A11" s="4" t="inlineStr">
        <is>
          <t>Site / MRD / Hospital Staff Support for Record Retrieval</t>
        </is>
      </c>
      <c r="B11" s="4" t="inlineStr">
        <is>
          <t>Per Patient</t>
        </is>
      </c>
      <c r="C11" s="6" t="n">
        <v>900</v>
      </c>
      <c r="D11" s="4" t="inlineStr">
        <is>
          <t>INR</t>
        </is>
      </c>
      <c r="E11" s="4" t="inlineStr">
        <is>
          <t>Yes</t>
        </is>
      </c>
      <c r="F11" s="4" t="inlineStr">
        <is>
          <t>Editable unit rate; final pricing is calculated in Calc_Engine.</t>
        </is>
      </c>
    </row>
    <row r="12">
      <c r="A12" s="4" t="inlineStr">
        <is>
          <t>Project Management and Governance</t>
        </is>
      </c>
      <c r="B12" s="4" t="inlineStr">
        <is>
          <t>Per Month</t>
        </is>
      </c>
      <c r="C12" s="6" t="n">
        <v>90000</v>
      </c>
      <c r="D12" s="4" t="inlineStr">
        <is>
          <t>INR</t>
        </is>
      </c>
      <c r="E12" s="4" t="inlineStr">
        <is>
          <t>Yes</t>
        </is>
      </c>
      <c r="F12" s="4" t="inlineStr">
        <is>
          <t>Editable unit rate; final pricing is calculated in Calc_Engine.</t>
        </is>
      </c>
    </row>
    <row r="13">
      <c r="A13" s="4" t="inlineStr">
        <is>
          <t>Data Management and Quality Review</t>
        </is>
      </c>
      <c r="B13" s="4" t="inlineStr">
        <is>
          <t>Per Patient</t>
        </is>
      </c>
      <c r="C13" s="6" t="n">
        <v>450</v>
      </c>
      <c r="D13" s="4" t="inlineStr">
        <is>
          <t>INR</t>
        </is>
      </c>
      <c r="E13" s="4" t="inlineStr">
        <is>
          <t>Yes</t>
        </is>
      </c>
      <c r="F13" s="4" t="inlineStr">
        <is>
          <t>Editable unit rate; final pricing is calculated in Calc_Engine.</t>
        </is>
      </c>
    </row>
    <row r="14">
      <c r="A14" s="4" t="inlineStr">
        <is>
          <t>Medical / Scientific Review</t>
        </is>
      </c>
      <c r="B14" s="4" t="inlineStr">
        <is>
          <t>Per Review Round</t>
        </is>
      </c>
      <c r="C14" s="6" t="n">
        <v>60000</v>
      </c>
      <c r="D14" s="4" t="inlineStr">
        <is>
          <t>INR</t>
        </is>
      </c>
      <c r="E14" s="4" t="inlineStr">
        <is>
          <t>Yes</t>
        </is>
      </c>
      <c r="F14" s="4" t="inlineStr">
        <is>
          <t>Editable unit rate; final pricing is calculated in Calc_Engine.</t>
        </is>
      </c>
    </row>
    <row r="15">
      <c r="A15" s="4" t="inlineStr">
        <is>
          <t>Biostatistics, Analysis and Findings</t>
        </is>
      </c>
      <c r="B15" s="4" t="inlineStr">
        <is>
          <t>Per Output</t>
        </is>
      </c>
      <c r="C15" s="6" t="n">
        <v>120000</v>
      </c>
      <c r="D15" s="4" t="inlineStr">
        <is>
          <t>INR</t>
        </is>
      </c>
      <c r="E15" s="4" t="inlineStr">
        <is>
          <t>Yes</t>
        </is>
      </c>
      <c r="F15" s="4" t="inlineStr">
        <is>
          <t>Editable unit rate; final pricing is calculated in Calc_Engine.</t>
        </is>
      </c>
    </row>
    <row r="16">
      <c r="A16" s="4" t="inlineStr">
        <is>
          <t>Final Report / Study Summary for Sponsor</t>
        </is>
      </c>
      <c r="B16" s="4" t="inlineStr">
        <is>
          <t>Fixed</t>
        </is>
      </c>
      <c r="C16" s="6" t="n">
        <v>180000</v>
      </c>
      <c r="D16" s="4" t="inlineStr">
        <is>
          <t>INR</t>
        </is>
      </c>
      <c r="E16" s="4" t="inlineStr">
        <is>
          <t>Yes</t>
        </is>
      </c>
      <c r="F16" s="4" t="inlineStr">
        <is>
          <t>Editable unit rate; final pricing is calculated in Calc_Engine.</t>
        </is>
      </c>
    </row>
    <row r="17">
      <c r="A17" s="4" t="inlineStr">
        <is>
          <t>Data Collection Form / eCRF Design and Build</t>
        </is>
      </c>
      <c r="B17" s="4" t="inlineStr">
        <is>
          <t>Per Form</t>
        </is>
      </c>
      <c r="C17" s="6" t="n">
        <v>45000</v>
      </c>
      <c r="D17" s="4" t="inlineStr">
        <is>
          <t>INR</t>
        </is>
      </c>
      <c r="E17" s="4" t="inlineStr">
        <is>
          <t>Yes</t>
        </is>
      </c>
      <c r="F17" s="4" t="inlineStr">
        <is>
          <t>Editable unit rate; final pricing is calculated in Calc_Engine.</t>
        </is>
      </c>
    </row>
    <row r="18">
      <c r="A18" s="4" t="inlineStr">
        <is>
          <t>Site Onboarding, Training and Study Materials</t>
        </is>
      </c>
      <c r="B18" s="4" t="inlineStr">
        <is>
          <t>Per Site</t>
        </is>
      </c>
      <c r="C18" s="6" t="n">
        <v>30000</v>
      </c>
      <c r="D18" s="4" t="inlineStr">
        <is>
          <t>INR</t>
        </is>
      </c>
      <c r="E18" s="4" t="inlineStr">
        <is>
          <t>Yes</t>
        </is>
      </c>
      <c r="F18" s="4" t="inlineStr">
        <is>
          <t>Editable unit rate; final pricing is calculated in Calc_Engine.</t>
        </is>
      </c>
    </row>
    <row r="19">
      <c r="A19" s="4" t="inlineStr">
        <is>
          <t>Site Start-up and Administrative Fees</t>
        </is>
      </c>
      <c r="B19" s="4" t="inlineStr">
        <is>
          <t>Per Site</t>
        </is>
      </c>
      <c r="C19" s="6" t="n">
        <v>75000</v>
      </c>
      <c r="D19" s="4" t="inlineStr">
        <is>
          <t>INR</t>
        </is>
      </c>
      <c r="E19" s="4" t="inlineStr">
        <is>
          <t>Yes</t>
        </is>
      </c>
      <c r="F19" s="4" t="inlineStr">
        <is>
          <t>Editable unit rate; final pricing is calculated in Calc_Engine.</t>
        </is>
      </c>
    </row>
    <row r="20">
      <c r="A20" s="4" t="inlineStr">
        <is>
          <t>Site Staff Support for Prospective Data Capture</t>
        </is>
      </c>
      <c r="B20" s="4" t="inlineStr">
        <is>
          <t>Per Patient Per Visit</t>
        </is>
      </c>
      <c r="C20" s="6" t="n">
        <v>600</v>
      </c>
      <c r="D20" s="4" t="inlineStr">
        <is>
          <t>INR</t>
        </is>
      </c>
      <c r="E20" s="4" t="inlineStr">
        <is>
          <t>Yes</t>
        </is>
      </c>
      <c r="F20" s="4" t="inlineStr">
        <is>
          <t>Editable unit rate; final pricing is calculated in Calc_Engine.</t>
        </is>
      </c>
    </row>
    <row r="21">
      <c r="A21" s="4" t="inlineStr">
        <is>
          <t>Prospective Data Management</t>
        </is>
      </c>
      <c r="B21" s="4" t="inlineStr">
        <is>
          <t>Per Patient Per Visit</t>
        </is>
      </c>
      <c r="C21" s="6" t="n">
        <v>350</v>
      </c>
      <c r="D21" s="4" t="inlineStr">
        <is>
          <t>INR</t>
        </is>
      </c>
      <c r="E21" s="4" t="inlineStr">
        <is>
          <t>Yes</t>
        </is>
      </c>
      <c r="F21" s="4" t="inlineStr">
        <is>
          <t>Editable unit rate; final pricing is calculated in Calc_Engine.</t>
        </is>
      </c>
    </row>
    <row r="22">
      <c r="A22" s="4" t="inlineStr">
        <is>
          <t>Medical / Scientific Oversight</t>
        </is>
      </c>
      <c r="B22" s="4" t="inlineStr">
        <is>
          <t>Per Month</t>
        </is>
      </c>
      <c r="C22" s="6" t="n">
        <v>70000</v>
      </c>
      <c r="D22" s="4" t="inlineStr">
        <is>
          <t>INR</t>
        </is>
      </c>
      <c r="E22" s="4" t="inlineStr">
        <is>
          <t>Yes</t>
        </is>
      </c>
      <c r="F22" s="4" t="inlineStr">
        <is>
          <t>Editable unit rate; final pricing is calculated in Calc_Engine.</t>
        </is>
      </c>
    </row>
    <row r="23">
      <c r="A23" s="4" t="inlineStr">
        <is>
          <t>Biostatistics, Analysis and Final Findings</t>
        </is>
      </c>
      <c r="B23" s="4" t="inlineStr">
        <is>
          <t>Per Output</t>
        </is>
      </c>
      <c r="C23" s="6" t="n">
        <v>140000</v>
      </c>
      <c r="D23" s="4" t="inlineStr">
        <is>
          <t>INR</t>
        </is>
      </c>
      <c r="E23" s="4" t="inlineStr">
        <is>
          <t>Yes</t>
        </is>
      </c>
      <c r="F23" s="4" t="inlineStr">
        <is>
          <t>Editable unit rate; final pricing is calculated in Calc_Engine.</t>
        </is>
      </c>
    </row>
    <row r="24">
      <c r="A24" s="4" t="inlineStr">
        <is>
          <t>Registry Design and Core Protocol Framework</t>
        </is>
      </c>
      <c r="B24" s="4" t="inlineStr">
        <is>
          <t>Fixed</t>
        </is>
      </c>
      <c r="C24" s="6" t="n">
        <v>300000</v>
      </c>
      <c r="D24" s="4" t="inlineStr">
        <is>
          <t>INR</t>
        </is>
      </c>
      <c r="E24" s="4" t="inlineStr">
        <is>
          <t>Yes</t>
        </is>
      </c>
      <c r="F24" s="4" t="inlineStr">
        <is>
          <t>Editable unit rate; final pricing is calculated in Calc_Engine.</t>
        </is>
      </c>
    </row>
    <row r="25">
      <c r="A25" s="4" t="inlineStr">
        <is>
          <t>Lean eCRF / Data Collection Tool Design</t>
        </is>
      </c>
      <c r="B25" s="4" t="inlineStr">
        <is>
          <t>Per Form</t>
        </is>
      </c>
      <c r="C25" s="6" t="n">
        <v>30000</v>
      </c>
      <c r="D25" s="4" t="inlineStr">
        <is>
          <t>INR</t>
        </is>
      </c>
      <c r="E25" s="4" t="inlineStr">
        <is>
          <t>Yes</t>
        </is>
      </c>
      <c r="F25" s="4" t="inlineStr">
        <is>
          <t>Editable unit rate; final pricing is calculated in Calc_Engine.</t>
        </is>
      </c>
    </row>
    <row r="26">
      <c r="A26" s="4" t="inlineStr">
        <is>
          <t>Analysis Framework and Periodic Output Planning</t>
        </is>
      </c>
      <c r="B26" s="4" t="inlineStr">
        <is>
          <t>Per Output</t>
        </is>
      </c>
      <c r="C26" s="6" t="n">
        <v>65000</v>
      </c>
      <c r="D26" s="4" t="inlineStr">
        <is>
          <t>INR</t>
        </is>
      </c>
      <c r="E26" s="4" t="inlineStr">
        <is>
          <t>Yes</t>
        </is>
      </c>
      <c r="F26" s="4" t="inlineStr">
        <is>
          <t>Editable unit rate; final pricing is calculated in Calc_Engine.</t>
        </is>
      </c>
    </row>
    <row r="27">
      <c r="A27" s="4" t="inlineStr">
        <is>
          <t>Site Materials, SOPs and Training Toolkit</t>
        </is>
      </c>
      <c r="B27" s="4" t="inlineStr">
        <is>
          <t>Per Site</t>
        </is>
      </c>
      <c r="C27" s="6" t="n">
        <v>25000</v>
      </c>
      <c r="D27" s="4" t="inlineStr">
        <is>
          <t>INR</t>
        </is>
      </c>
      <c r="E27" s="4" t="inlineStr">
        <is>
          <t>Yes</t>
        </is>
      </c>
      <c r="F27" s="4" t="inlineStr">
        <is>
          <t>Editable unit rate; final pricing is calculated in Calc_Engine.</t>
        </is>
      </c>
    </row>
    <row r="28">
      <c r="A28" s="4" t="inlineStr">
        <is>
          <t>Site Staff Support for Registry Data Entry and Follow-up</t>
        </is>
      </c>
      <c r="B28" s="4" t="inlineStr">
        <is>
          <t>Per Patient Per Visit</t>
        </is>
      </c>
      <c r="C28" s="6" t="n">
        <v>450</v>
      </c>
      <c r="D28" s="4" t="inlineStr">
        <is>
          <t>INR</t>
        </is>
      </c>
      <c r="E28" s="4" t="inlineStr">
        <is>
          <t>Yes</t>
        </is>
      </c>
      <c r="F28" s="4" t="inlineStr">
        <is>
          <t>Editable unit rate; final pricing is calculated in Calc_Engine.</t>
        </is>
      </c>
    </row>
    <row r="29">
      <c r="A29" s="4" t="inlineStr">
        <is>
          <t>Central Project Management and Site Coordination</t>
        </is>
      </c>
      <c r="B29" s="4" t="inlineStr">
        <is>
          <t>Per Site Per Month</t>
        </is>
      </c>
      <c r="C29" s="6" t="n">
        <v>15000</v>
      </c>
      <c r="D29" s="4" t="inlineStr">
        <is>
          <t>INR</t>
        </is>
      </c>
      <c r="E29" s="4" t="inlineStr">
        <is>
          <t>Yes</t>
        </is>
      </c>
      <c r="F29" s="4" t="inlineStr">
        <is>
          <t>Editable unit rate; final pricing is calculated in Calc_Engine.</t>
        </is>
      </c>
    </row>
    <row r="30">
      <c r="A30" s="4" t="inlineStr">
        <is>
          <t>Refresher Training and Site Engagement Support</t>
        </is>
      </c>
      <c r="B30" s="4" t="inlineStr">
        <is>
          <t>Per Site</t>
        </is>
      </c>
      <c r="C30" s="6" t="n">
        <v>20000</v>
      </c>
      <c r="D30" s="4" t="inlineStr">
        <is>
          <t>INR</t>
        </is>
      </c>
      <c r="E30" s="4" t="inlineStr">
        <is>
          <t>Yes</t>
        </is>
      </c>
      <c r="F30" s="4" t="inlineStr">
        <is>
          <t>Editable unit rate; final pricing is calculated in Calc_Engine.</t>
        </is>
      </c>
    </row>
    <row r="31">
      <c r="A31" s="4" t="inlineStr">
        <is>
          <t>Registry Data Management and Quality Review</t>
        </is>
      </c>
      <c r="B31" s="4" t="inlineStr">
        <is>
          <t>Per Patient Per Visit</t>
        </is>
      </c>
      <c r="C31" s="6" t="n">
        <v>275</v>
      </c>
      <c r="D31" s="4" t="inlineStr">
        <is>
          <t>INR</t>
        </is>
      </c>
      <c r="E31" s="4" t="inlineStr">
        <is>
          <t>Yes</t>
        </is>
      </c>
      <c r="F31" s="4" t="inlineStr">
        <is>
          <t>Editable unit rate; final pricing is calculated in Calc_Engine.</t>
        </is>
      </c>
    </row>
    <row r="32">
      <c r="A32" s="4" t="inlineStr">
        <is>
          <t>Scientific Oversight and Medical Review</t>
        </is>
      </c>
      <c r="B32" s="4" t="inlineStr">
        <is>
          <t>Per Review Round</t>
        </is>
      </c>
      <c r="C32" s="6" t="n">
        <v>70000</v>
      </c>
      <c r="D32" s="4" t="inlineStr">
        <is>
          <t>INR</t>
        </is>
      </c>
      <c r="E32" s="4" t="inlineStr">
        <is>
          <t>Yes</t>
        </is>
      </c>
      <c r="F32" s="4" t="inlineStr">
        <is>
          <t>Editable unit rate; final pricing is calculated in Calc_Engine.</t>
        </is>
      </c>
    </row>
    <row r="33">
      <c r="A33" s="4" t="inlineStr">
        <is>
          <t>Periodic Analysis and Insight Generation</t>
        </is>
      </c>
      <c r="B33" s="4" t="inlineStr">
        <is>
          <t>Per Output</t>
        </is>
      </c>
      <c r="C33" s="6" t="n">
        <v>90000</v>
      </c>
      <c r="D33" s="4" t="inlineStr">
        <is>
          <t>INR</t>
        </is>
      </c>
      <c r="E33" s="4" t="inlineStr">
        <is>
          <t>Yes</t>
        </is>
      </c>
      <c r="F33" s="4" t="inlineStr">
        <is>
          <t>Editable unit rate; final pricing is calculated in Calc_Engine.</t>
        </is>
      </c>
    </row>
    <row r="34">
      <c r="A34" s="4" t="inlineStr">
        <is>
          <t>Final Registry Report / Annual Summary for Sponsor</t>
        </is>
      </c>
      <c r="B34" s="4" t="inlineStr">
        <is>
          <t>Fixed</t>
        </is>
      </c>
      <c r="C34" s="6" t="n">
        <v>200000</v>
      </c>
      <c r="D34" s="4" t="inlineStr">
        <is>
          <t>INR</t>
        </is>
      </c>
      <c r="E34" s="4" t="inlineStr">
        <is>
          <t>Yes</t>
        </is>
      </c>
      <c r="F34" s="4" t="inlineStr">
        <is>
          <t>Editable unit rate; final pricing is calculated in Calc_Engine.</t>
        </is>
      </c>
    </row>
    <row r="35">
      <c r="A35" s="4" t="inlineStr">
        <is>
          <t>Study Design and Questionnaire / CRF Framework</t>
        </is>
      </c>
      <c r="B35" s="4" t="inlineStr">
        <is>
          <t>Fixed</t>
        </is>
      </c>
      <c r="C35" s="6" t="n">
        <v>180000</v>
      </c>
      <c r="D35" s="4" t="inlineStr">
        <is>
          <t>INR</t>
        </is>
      </c>
      <c r="E35" s="4" t="inlineStr">
        <is>
          <t>Yes</t>
        </is>
      </c>
      <c r="F35" s="4" t="inlineStr">
        <is>
          <t>Editable unit rate; final pricing is calculated in Calc_Engine.</t>
        </is>
      </c>
    </row>
    <row r="36">
      <c r="A36" s="4" t="inlineStr">
        <is>
          <t>Questionnaire / eCRF Design and Build</t>
        </is>
      </c>
      <c r="B36" s="4" t="inlineStr">
        <is>
          <t>Per Form</t>
        </is>
      </c>
      <c r="C36" s="6" t="n">
        <v>30000</v>
      </c>
      <c r="D36" s="4" t="inlineStr">
        <is>
          <t>INR</t>
        </is>
      </c>
      <c r="E36" s="4" t="inlineStr">
        <is>
          <t>Yes</t>
        </is>
      </c>
      <c r="F36" s="4" t="inlineStr">
        <is>
          <t>Editable unit rate; final pricing is calculated in Calc_Engine.</t>
        </is>
      </c>
    </row>
    <row r="37">
      <c r="A37" s="4" t="inlineStr">
        <is>
          <t>Site Materials and Training Toolkit</t>
        </is>
      </c>
      <c r="B37" s="4" t="inlineStr">
        <is>
          <t>Per Site</t>
        </is>
      </c>
      <c r="C37" s="6" t="n">
        <v>20000</v>
      </c>
      <c r="D37" s="4" t="inlineStr">
        <is>
          <t>INR</t>
        </is>
      </c>
      <c r="E37" s="4" t="inlineStr">
        <is>
          <t>Yes</t>
        </is>
      </c>
      <c r="F37" s="4" t="inlineStr">
        <is>
          <t>Editable unit rate; final pricing is calculated in Calc_Engine.</t>
        </is>
      </c>
    </row>
    <row r="38">
      <c r="A38" s="4" t="inlineStr">
        <is>
          <t>Site Staff Support for One-Time Data Capture</t>
        </is>
      </c>
      <c r="B38" s="4" t="inlineStr">
        <is>
          <t>Per Patient</t>
        </is>
      </c>
      <c r="C38" s="6" t="n">
        <v>550</v>
      </c>
      <c r="D38" s="4" t="inlineStr">
        <is>
          <t>INR</t>
        </is>
      </c>
      <c r="E38" s="4" t="inlineStr">
        <is>
          <t>Yes</t>
        </is>
      </c>
      <c r="F38" s="4" t="inlineStr">
        <is>
          <t>Editable unit rate; final pricing is calculated in Calc_Engine.</t>
        </is>
      </c>
    </row>
    <row r="39">
      <c r="A39" s="4" t="inlineStr">
        <is>
          <t>Project Management and Site Coordination</t>
        </is>
      </c>
      <c r="B39" s="4" t="inlineStr">
        <is>
          <t>Per Site Per Month</t>
        </is>
      </c>
      <c r="C39" s="6" t="n">
        <v>12000</v>
      </c>
      <c r="D39" s="4" t="inlineStr">
        <is>
          <t>INR</t>
        </is>
      </c>
      <c r="E39" s="4" t="inlineStr">
        <is>
          <t>Yes</t>
        </is>
      </c>
      <c r="F39" s="4" t="inlineStr">
        <is>
          <t>Editable unit rate; final pricing is calculated in Calc_Engine.</t>
        </is>
      </c>
    </row>
    <row r="40">
      <c r="A40" s="4" t="inlineStr">
        <is>
          <t>Biostatistics, Analysis and Insight Generation</t>
        </is>
      </c>
      <c r="B40" s="4" t="inlineStr">
        <is>
          <t>Per Output</t>
        </is>
      </c>
      <c r="C40" s="6" t="n">
        <v>100000</v>
      </c>
      <c r="D40" s="4" t="inlineStr">
        <is>
          <t>INR</t>
        </is>
      </c>
      <c r="E40" s="4" t="inlineStr">
        <is>
          <t>Yes</t>
        </is>
      </c>
      <c r="F40" s="4" t="inlineStr">
        <is>
          <t>Editable unit rate; final pricing is calculated in Calc_Engine.</t>
        </is>
      </c>
    </row>
    <row r="41">
      <c r="A41" s="4" t="inlineStr">
        <is>
          <t>Program Design Materials for Centres</t>
        </is>
      </c>
      <c r="B41" s="4" t="inlineStr">
        <is>
          <t>Fixed</t>
        </is>
      </c>
      <c r="C41" s="6" t="n">
        <v>150000</v>
      </c>
      <c r="D41" s="4" t="inlineStr">
        <is>
          <t>INR</t>
        </is>
      </c>
      <c r="E41" s="4" t="inlineStr">
        <is>
          <t>Yes</t>
        </is>
      </c>
      <c r="F41" s="4" t="inlineStr">
        <is>
          <t>Editable unit rate; final pricing is calculated in Calc_Engine.</t>
        </is>
      </c>
    </row>
    <row r="42">
      <c r="A42" s="4" t="inlineStr">
        <is>
          <t>Data Collection Form Design - Blueprint</t>
        </is>
      </c>
      <c r="B42" s="4" t="inlineStr">
        <is>
          <t>Per Form</t>
        </is>
      </c>
      <c r="C42" s="6" t="n">
        <v>30000</v>
      </c>
      <c r="D42" s="4" t="inlineStr">
        <is>
          <t>INR</t>
        </is>
      </c>
      <c r="E42" s="4" t="inlineStr">
        <is>
          <t>Yes</t>
        </is>
      </c>
      <c r="F42" s="4" t="inlineStr">
        <is>
          <t>Editable unit rate; final pricing is calculated in Calc_Engine.</t>
        </is>
      </c>
    </row>
    <row r="43">
      <c r="A43" s="4" t="inlineStr">
        <is>
          <t>Discussions and Meetings with Centres</t>
        </is>
      </c>
      <c r="B43" s="4" t="inlineStr">
        <is>
          <t>Per Site</t>
        </is>
      </c>
      <c r="C43" s="6" t="n">
        <v>25000</v>
      </c>
      <c r="D43" s="4" t="inlineStr">
        <is>
          <t>INR</t>
        </is>
      </c>
      <c r="E43" s="4" t="inlineStr">
        <is>
          <t>Yes</t>
        </is>
      </c>
      <c r="F43" s="4" t="inlineStr">
        <is>
          <t>Editable unit rate; final pricing is calculated in Calc_Engine.</t>
        </is>
      </c>
    </row>
    <row r="44">
      <c r="A44" s="4" t="inlineStr">
        <is>
          <t>Data Collection - eCRF</t>
        </is>
      </c>
      <c r="B44" s="4" t="inlineStr">
        <is>
          <t>Per Form</t>
        </is>
      </c>
      <c r="C44" s="6" t="n">
        <v>40000</v>
      </c>
      <c r="D44" s="4" t="inlineStr">
        <is>
          <t>INR</t>
        </is>
      </c>
      <c r="E44" s="4" t="inlineStr">
        <is>
          <t>Yes</t>
        </is>
      </c>
      <c r="F44" s="4" t="inlineStr">
        <is>
          <t>Editable unit rate; final pricing is calculated in Calc_Engine.</t>
        </is>
      </c>
    </row>
    <row r="45">
      <c r="A45" s="4" t="inlineStr">
        <is>
          <t>Resources and Tech Fees</t>
        </is>
      </c>
      <c r="B45" s="4" t="inlineStr">
        <is>
          <t>Fixed</t>
        </is>
      </c>
      <c r="C45" s="6" t="n">
        <v>125000</v>
      </c>
      <c r="D45" s="4" t="inlineStr">
        <is>
          <t>INR</t>
        </is>
      </c>
      <c r="E45" s="4" t="inlineStr">
        <is>
          <t>Yes</t>
        </is>
      </c>
      <c r="F45" s="4" t="inlineStr">
        <is>
          <t>Editable unit rate; final pricing is calculated in Calc_Engine.</t>
        </is>
      </c>
    </row>
    <row r="46">
      <c r="A46" s="4" t="inlineStr">
        <is>
          <t>Data Access and Usage for Analysis Fee</t>
        </is>
      </c>
      <c r="B46" s="4" t="inlineStr">
        <is>
          <t>Per Patient</t>
        </is>
      </c>
      <c r="C46" s="6" t="n">
        <v>900</v>
      </c>
      <c r="D46" s="4" t="inlineStr">
        <is>
          <t>INR</t>
        </is>
      </c>
      <c r="E46" s="4" t="inlineStr">
        <is>
          <t>Yes</t>
        </is>
      </c>
      <c r="F46" s="4" t="inlineStr">
        <is>
          <t>Editable unit rate; final pricing is calculated in Calc_Engine.</t>
        </is>
      </c>
    </row>
    <row r="47">
      <c r="A47" s="4" t="inlineStr">
        <is>
          <t>Data Collection, Analysis and Findings</t>
        </is>
      </c>
      <c r="B47" s="4" t="inlineStr">
        <is>
          <t>Per Output</t>
        </is>
      </c>
      <c r="C47" s="6" t="n">
        <v>45000</v>
      </c>
      <c r="D47" s="4" t="inlineStr">
        <is>
          <t>INR</t>
        </is>
      </c>
      <c r="E47" s="4" t="inlineStr">
        <is>
          <t>Yes</t>
        </is>
      </c>
      <c r="F47" s="4" t="inlineStr">
        <is>
          <t>Editable unit rate; final pricing is calculated in Calc_Engine.</t>
        </is>
      </c>
    </row>
    <row r="48">
      <c r="A48" s="4" t="inlineStr">
        <is>
          <t>CME Conduct</t>
        </is>
      </c>
      <c r="B48" s="4" t="inlineStr">
        <is>
          <t>Per Site</t>
        </is>
      </c>
      <c r="C48" s="6" t="n">
        <v>90000</v>
      </c>
      <c r="D48" s="4" t="inlineStr">
        <is>
          <t>INR</t>
        </is>
      </c>
      <c r="E48" s="4" t="inlineStr">
        <is>
          <t>Yes</t>
        </is>
      </c>
      <c r="F48" s="4" t="inlineStr">
        <is>
          <t>Editable unit rate; final pricing is calculated in Calc_Engine.</t>
        </is>
      </c>
    </row>
    <row r="49">
      <c r="A49" s="4" t="inlineStr">
        <is>
          <t>CME Summary / Meeting Report for Sponsor</t>
        </is>
      </c>
      <c r="B49" s="4" t="inlineStr">
        <is>
          <t>Fixed</t>
        </is>
      </c>
      <c r="C49" s="6" t="n">
        <v>120000</v>
      </c>
      <c r="D49" s="4" t="inlineStr">
        <is>
          <t>INR</t>
        </is>
      </c>
      <c r="E49" s="4" t="inlineStr">
        <is>
          <t>Yes</t>
        </is>
      </c>
      <c r="F49" s="4" t="inlineStr">
        <is>
          <t>Editable unit rate; final pricing is calculated in Calc_Engine.</t>
        </is>
      </c>
    </row>
    <row r="50">
      <c r="A50" s="4" t="inlineStr">
        <is>
          <t>Project Management</t>
        </is>
      </c>
      <c r="B50" s="4" t="inlineStr">
        <is>
          <t>Per Month</t>
        </is>
      </c>
      <c r="C50" s="6" t="n">
        <v>80000</v>
      </c>
      <c r="D50" s="4" t="inlineStr">
        <is>
          <t>INR</t>
        </is>
      </c>
      <c r="E50" s="4" t="inlineStr">
        <is>
          <t>Yes</t>
        </is>
      </c>
      <c r="F50" s="4" t="inlineStr">
        <is>
          <t>Editable unit rate; final pricing is calculated in Calc_Engine.</t>
        </is>
      </c>
    </row>
    <row r="51">
      <c r="A51" s="4" t="inlineStr">
        <is>
          <t>Hospital Program - eCRF Template Designing</t>
        </is>
      </c>
      <c r="B51" s="4" t="inlineStr">
        <is>
          <t>Fixed</t>
        </is>
      </c>
      <c r="C51" s="6" t="n">
        <v>165000</v>
      </c>
      <c r="D51" s="4" t="inlineStr">
        <is>
          <t>INR</t>
        </is>
      </c>
      <c r="E51" s="4" t="inlineStr">
        <is>
          <t>Yes</t>
        </is>
      </c>
      <c r="F51" s="4" t="inlineStr">
        <is>
          <t>Editable unit rate; final pricing is calculated in Calc_Engine.</t>
        </is>
      </c>
    </row>
    <row r="52">
      <c r="A52" s="4" t="inlineStr">
        <is>
          <t>Hospital Program - Platform and eCRF Development</t>
        </is>
      </c>
      <c r="B52" s="4" t="inlineStr">
        <is>
          <t>Fixed</t>
        </is>
      </c>
      <c r="C52" s="6" t="n">
        <v>285000</v>
      </c>
      <c r="D52" s="4" t="inlineStr">
        <is>
          <t>INR</t>
        </is>
      </c>
      <c r="E52" s="4" t="inlineStr">
        <is>
          <t>Yes</t>
        </is>
      </c>
      <c r="F52" s="4" t="inlineStr">
        <is>
          <t>Editable unit rate; final pricing is calculated in Calc_Engine.</t>
        </is>
      </c>
    </row>
    <row r="53">
      <c r="A53" s="4" t="inlineStr">
        <is>
          <t>Hospital Program - Dashboard Blueprint</t>
        </is>
      </c>
      <c r="B53" s="4" t="inlineStr">
        <is>
          <t>Fixed</t>
        </is>
      </c>
      <c r="C53" s="6" t="n">
        <v>125000</v>
      </c>
      <c r="D53" s="4" t="inlineStr">
        <is>
          <t>INR</t>
        </is>
      </c>
      <c r="E53" s="4" t="inlineStr">
        <is>
          <t>Yes</t>
        </is>
      </c>
      <c r="F53" s="4" t="inlineStr">
        <is>
          <t>Editable unit rate; final pricing is calculated in Calc_Engine.</t>
        </is>
      </c>
    </row>
    <row r="54">
      <c r="A54" s="4" t="inlineStr">
        <is>
          <t>Hospital Program - Dashboard Design and Development</t>
        </is>
      </c>
      <c r="B54" s="4" t="inlineStr">
        <is>
          <t>Fixed</t>
        </is>
      </c>
      <c r="C54" s="6" t="n">
        <v>255000</v>
      </c>
      <c r="D54" s="4" t="inlineStr">
        <is>
          <t>INR</t>
        </is>
      </c>
      <c r="E54" s="4" t="inlineStr">
        <is>
          <t>Yes</t>
        </is>
      </c>
      <c r="F54" s="4" t="inlineStr">
        <is>
          <t>Editable unit rate; final pricing is calculated in Calc_Engine.</t>
        </is>
      </c>
    </row>
    <row r="55">
      <c r="A55" s="4" t="inlineStr">
        <is>
          <t>Hospital Program - Data Processing and Intelligence Engine Platform</t>
        </is>
      </c>
      <c r="B55" s="4" t="inlineStr">
        <is>
          <t>Fixed</t>
        </is>
      </c>
      <c r="C55" s="6" t="n">
        <v>420000</v>
      </c>
      <c r="D55" s="4" t="inlineStr">
        <is>
          <t>INR</t>
        </is>
      </c>
      <c r="E55" s="4" t="inlineStr">
        <is>
          <t>Yes</t>
        </is>
      </c>
      <c r="F55" s="4" t="inlineStr">
        <is>
          <t>Editable unit rate; final pricing is calculated in Calc_Engine.</t>
        </is>
      </c>
    </row>
    <row r="56">
      <c r="A56" s="4" t="inlineStr">
        <is>
          <t>Hospital Program - Hospital Onboarding and Centre Management</t>
        </is>
      </c>
      <c r="B56" s="4" t="inlineStr">
        <is>
          <t>Per Site</t>
        </is>
      </c>
      <c r="C56" s="6" t="n">
        <v>95000</v>
      </c>
      <c r="D56" s="4" t="inlineStr">
        <is>
          <t>INR</t>
        </is>
      </c>
      <c r="E56" s="4" t="inlineStr">
        <is>
          <t>Yes</t>
        </is>
      </c>
      <c r="F56" s="4" t="inlineStr">
        <is>
          <t>Editable unit rate; final pricing is calculated in Calc_Engine.</t>
        </is>
      </c>
    </row>
    <row r="57">
      <c r="A57" s="4" t="inlineStr">
        <is>
          <t>Hospital Program - Pre-Onboarding CRF Development</t>
        </is>
      </c>
      <c r="B57" s="4" t="inlineStr">
        <is>
          <t>Per Site</t>
        </is>
      </c>
      <c r="C57" s="6" t="n">
        <v>35000</v>
      </c>
      <c r="D57" s="4" t="inlineStr">
        <is>
          <t>INR</t>
        </is>
      </c>
      <c r="E57" s="4" t="inlineStr">
        <is>
          <t>Yes</t>
        </is>
      </c>
      <c r="F57" s="4" t="inlineStr">
        <is>
          <t>Editable unit rate; final pricing is calculated in Calc_Engine.</t>
        </is>
      </c>
    </row>
    <row r="58">
      <c r="A58" s="4" t="inlineStr">
        <is>
          <t>Hospital Program - Monthly Doctor Connects</t>
        </is>
      </c>
      <c r="B58" s="4" t="inlineStr">
        <is>
          <t>Per Site</t>
        </is>
      </c>
      <c r="C58" s="6" t="n">
        <v>75000</v>
      </c>
      <c r="D58" s="4" t="inlineStr">
        <is>
          <t>INR</t>
        </is>
      </c>
      <c r="E58" s="4" t="inlineStr">
        <is>
          <t>Yes</t>
        </is>
      </c>
      <c r="F58" s="4" t="inlineStr">
        <is>
          <t>Editable unit rate; final pricing is calculated in Calc_Engine.</t>
        </is>
      </c>
    </row>
    <row r="59">
      <c r="A59" s="4" t="inlineStr">
        <is>
          <t>Hospital Program - Software Licensing and Maintenance</t>
        </is>
      </c>
      <c r="B59" s="4" t="inlineStr">
        <is>
          <t>Fixed</t>
        </is>
      </c>
      <c r="C59" s="6" t="n">
        <v>600000</v>
      </c>
      <c r="D59" s="4" t="inlineStr">
        <is>
          <t>INR</t>
        </is>
      </c>
      <c r="E59" s="4" t="inlineStr">
        <is>
          <t>Yes</t>
        </is>
      </c>
      <c r="F59" s="4" t="inlineStr">
        <is>
          <t>Editable unit rate; final pricing is calculated in Calc_Engine.</t>
        </is>
      </c>
    </row>
    <row r="60">
      <c r="A60" s="4" t="inlineStr">
        <is>
          <t>Hospital Program - Cloud and Storage Fee</t>
        </is>
      </c>
      <c r="B60" s="4" t="inlineStr">
        <is>
          <t>Per Site</t>
        </is>
      </c>
      <c r="C60" s="6" t="n">
        <v>15000</v>
      </c>
      <c r="D60" s="4" t="inlineStr">
        <is>
          <t>INR</t>
        </is>
      </c>
      <c r="E60" s="4" t="inlineStr">
        <is>
          <t>Yes</t>
        </is>
      </c>
      <c r="F60" s="4" t="inlineStr">
        <is>
          <t>Editable unit rate; final pricing is calculated in Calc_Engine.</t>
        </is>
      </c>
    </row>
    <row r="61">
      <c r="A61" s="4" t="inlineStr">
        <is>
          <t>Hospital Program - Annual Analysis Report for Sponsor</t>
        </is>
      </c>
      <c r="B61" s="4" t="inlineStr">
        <is>
          <t>Fixed</t>
        </is>
      </c>
      <c r="C61" s="6" t="n">
        <v>360000</v>
      </c>
      <c r="D61" s="4" t="inlineStr">
        <is>
          <t>INR</t>
        </is>
      </c>
      <c r="E61" s="4" t="inlineStr">
        <is>
          <t>Yes</t>
        </is>
      </c>
      <c r="F61" s="4" t="inlineStr">
        <is>
          <t>Editable unit rate; final pricing is calculated in Calc_Engine.</t>
        </is>
      </c>
    </row>
    <row r="62">
      <c r="A62" s="4" t="inlineStr">
        <is>
          <t>Hospital Program - HCP Level Reports</t>
        </is>
      </c>
      <c r="B62" s="4" t="inlineStr">
        <is>
          <t>Per Output</t>
        </is>
      </c>
      <c r="C62" s="6" t="n">
        <v>28000</v>
      </c>
      <c r="D62" s="4" t="inlineStr">
        <is>
          <t>INR</t>
        </is>
      </c>
      <c r="E62" s="4" t="inlineStr">
        <is>
          <t>Yes</t>
        </is>
      </c>
      <c r="F62" s="4" t="inlineStr">
        <is>
          <t>Editable unit rate; final pricing is calculated in Calc_Engine.</t>
        </is>
      </c>
    </row>
    <row r="63">
      <c r="A63" s="4" t="inlineStr">
        <is>
          <t>Pass Through Cost - Data Cost</t>
        </is>
      </c>
      <c r="B63" s="4" t="inlineStr">
        <is>
          <t>Per Patient</t>
        </is>
      </c>
      <c r="C63" s="6" t="n">
        <v>3000</v>
      </c>
      <c r="D63" s="4" t="inlineStr">
        <is>
          <t>INR</t>
        </is>
      </c>
      <c r="E63" s="4" t="inlineStr">
        <is>
          <t>Yes</t>
        </is>
      </c>
      <c r="F63" s="4" t="inlineStr">
        <is>
          <t>Editable unit rate; final pricing is calculated in Calc_Engine.</t>
        </is>
      </c>
    </row>
    <row r="64">
      <c r="A64" s="4" t="inlineStr">
        <is>
          <t>Pass Through Cost - Site Overheads</t>
        </is>
      </c>
      <c r="B64" s="4" t="inlineStr">
        <is>
          <t>Per Site</t>
        </is>
      </c>
      <c r="C64" s="6" t="n">
        <v>25000</v>
      </c>
      <c r="D64" s="4" t="inlineStr">
        <is>
          <t>INR</t>
        </is>
      </c>
      <c r="E64" s="4" t="inlineStr">
        <is>
          <t>Yes</t>
        </is>
      </c>
      <c r="F64" s="4" t="inlineStr">
        <is>
          <t>Editable unit rate; final pricing is calculated in Calc_Engine.</t>
        </is>
      </c>
    </row>
    <row r="65">
      <c r="A65" s="4" t="inlineStr">
        <is>
          <t>Pass Through Cost - Doc Hon</t>
        </is>
      </c>
      <c r="B65" s="4" t="inlineStr">
        <is>
          <t>Per Site</t>
        </is>
      </c>
      <c r="C65" s="6" t="n">
        <v>30000</v>
      </c>
      <c r="D65" s="4" t="inlineStr">
        <is>
          <t>INR</t>
        </is>
      </c>
      <c r="E65" s="4" t="inlineStr">
        <is>
          <t>Yes</t>
        </is>
      </c>
      <c r="F65" s="4" t="inlineStr">
        <is>
          <t>Editable unit rate; final pricing is calculated in Calc_Engine.</t>
        </is>
      </c>
    </row>
    <row r="66">
      <c r="A66" s="4" t="inlineStr">
        <is>
          <t>Pass Through Cost - Site Support</t>
        </is>
      </c>
      <c r="B66" s="4" t="inlineStr">
        <is>
          <t>Per Site</t>
        </is>
      </c>
      <c r="C66" s="6" t="n">
        <v>20000</v>
      </c>
      <c r="D66" s="4" t="inlineStr">
        <is>
          <t>INR</t>
        </is>
      </c>
      <c r="E66" s="4" t="inlineStr">
        <is>
          <t>Yes</t>
        </is>
      </c>
      <c r="F66" s="4" t="inlineStr">
        <is>
          <t>Editable unit rate; final pricing is calculated in Calc_Engine.</t>
        </is>
      </c>
    </row>
    <row r="67">
      <c r="A67" s="4" t="inlineStr">
        <is>
          <t>Pass Through Cost - Printing &amp; Stationary</t>
        </is>
      </c>
      <c r="B67" s="4" t="inlineStr">
        <is>
          <t>Per Site</t>
        </is>
      </c>
      <c r="C67" s="6" t="n">
        <v>5000</v>
      </c>
      <c r="D67" s="4" t="inlineStr">
        <is>
          <t>INR</t>
        </is>
      </c>
      <c r="E67" s="4" t="inlineStr">
        <is>
          <t>Yes</t>
        </is>
      </c>
      <c r="F67" s="4" t="inlineStr">
        <is>
          <t>Editable unit rate; final pricing is calculated in Calc_Engine.</t>
        </is>
      </c>
    </row>
    <row r="68">
      <c r="A68" s="4" t="inlineStr">
        <is>
          <t>Pass Through Cost - Travel and Logistics</t>
        </is>
      </c>
      <c r="B68" s="4" t="inlineStr">
        <is>
          <t>Per Site Per Onsite Visit</t>
        </is>
      </c>
      <c r="C68" s="6" t="n">
        <v>18000</v>
      </c>
      <c r="D68" s="4" t="inlineStr">
        <is>
          <t>INR</t>
        </is>
      </c>
      <c r="E68" s="4" t="inlineStr">
        <is>
          <t>Yes</t>
        </is>
      </c>
      <c r="F68" s="4" t="inlineStr">
        <is>
          <t>Editable unit rate; final pricing is calculated in Calc_Engine.</t>
        </is>
      </c>
    </row>
    <row r="69">
      <c r="A69" s="4" t="inlineStr">
        <is>
          <t>Pass Through Cost - EC Fee</t>
        </is>
      </c>
      <c r="B69" s="4" t="inlineStr">
        <is>
          <t>Per Site</t>
        </is>
      </c>
      <c r="C69" s="6" t="n">
        <v>35000</v>
      </c>
      <c r="D69" s="4" t="inlineStr">
        <is>
          <t>INR</t>
        </is>
      </c>
      <c r="E69" s="4" t="inlineStr">
        <is>
          <t>Yes</t>
        </is>
      </c>
      <c r="F69" s="4" t="inlineStr">
        <is>
          <t>Editable unit rate; final pricing is calculated in Calc_Engine.</t>
        </is>
      </c>
    </row>
  </sheetData>
  <autoFilter ref="A3:F69"/>
  <mergeCells count="1">
    <mergeCell ref="A1:F1"/>
  </mergeCells>
  <dataValidations count="1">
    <dataValidation sqref="C4:C69" showDropDown="0" showInputMessage="0" showErrorMessage="0" allowBlank="0" errorTitle="Invalid input" error="Enter a number greater than or equal to 0." type="decimal" operator="greaterThanOrEqual">
      <formula1>0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39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8" customWidth="1" min="2" max="2"/>
    <col width="40" customWidth="1" min="3" max="3"/>
    <col width="10" customWidth="1" min="4" max="4"/>
    <col width="10" customWidth="1" min="5" max="5"/>
  </cols>
  <sheetData>
    <row r="1" ht="24" customHeight="1">
      <c r="A1" s="1" t="inlineStr">
        <is>
          <t>Assumptions</t>
        </is>
      </c>
      <c r="B1" s="2" t="n"/>
      <c r="C1" s="2" t="n"/>
      <c r="D1" s="2" t="n"/>
      <c r="E1" s="2" t="n"/>
    </row>
    <row r="2">
      <c r="A2" s="2" t="n"/>
      <c r="B2" s="2" t="n"/>
      <c r="C2" s="2" t="n"/>
      <c r="D2" s="2" t="n"/>
      <c r="E2" s="2" t="n"/>
    </row>
    <row r="3">
      <c r="A3" s="3" t="inlineStr">
        <is>
          <t>Complexity Level</t>
        </is>
      </c>
      <c r="B3" s="3" t="inlineStr">
        <is>
          <t>Multiplier</t>
        </is>
      </c>
      <c r="C3" s="2" t="n"/>
      <c r="D3" s="2" t="n"/>
      <c r="E3" s="2" t="n"/>
    </row>
    <row r="4">
      <c r="A4" s="4" t="inlineStr">
        <is>
          <t>Low</t>
        </is>
      </c>
      <c r="B4" s="7" t="n">
        <v>0.85</v>
      </c>
      <c r="C4" s="2" t="n"/>
      <c r="D4" s="2" t="n"/>
      <c r="E4" s="2" t="n"/>
    </row>
    <row r="5">
      <c r="A5" s="4" t="inlineStr">
        <is>
          <t>Medium</t>
        </is>
      </c>
      <c r="B5" s="7" t="n">
        <v>1</v>
      </c>
      <c r="C5" s="2" t="n"/>
      <c r="D5" s="2" t="n"/>
      <c r="E5" s="2" t="n"/>
    </row>
    <row r="6">
      <c r="A6" s="4" t="inlineStr">
        <is>
          <t>High</t>
        </is>
      </c>
      <c r="B6" s="7" t="n">
        <v>1.25</v>
      </c>
      <c r="C6" s="2" t="n"/>
      <c r="D6" s="2" t="n"/>
      <c r="E6" s="2" t="n"/>
    </row>
    <row r="7">
      <c r="A7" s="2" t="n"/>
      <c r="B7" s="2" t="n"/>
      <c r="C7" s="2" t="n"/>
      <c r="D7" s="2" t="n"/>
      <c r="E7" s="2" t="n"/>
    </row>
    <row r="8">
      <c r="A8" s="2" t="n"/>
      <c r="B8" s="2" t="n"/>
      <c r="C8" s="2" t="n"/>
      <c r="D8" s="2" t="n"/>
      <c r="E8" s="2" t="n"/>
    </row>
    <row r="9">
      <c r="A9" s="3" t="inlineStr">
        <is>
          <t>Follow-up Intensity</t>
        </is>
      </c>
      <c r="B9" s="3" t="inlineStr">
        <is>
          <t>Multiplier</t>
        </is>
      </c>
      <c r="C9" s="3" t="inlineStr">
        <is>
          <t>Visit Proxy</t>
        </is>
      </c>
      <c r="D9" s="2" t="n"/>
      <c r="E9" s="2" t="n"/>
    </row>
    <row r="10">
      <c r="A10" s="4" t="inlineStr">
        <is>
          <t>Low</t>
        </is>
      </c>
      <c r="B10" s="7" t="n">
        <v>0.75</v>
      </c>
      <c r="C10" s="8" t="n">
        <v>1</v>
      </c>
      <c r="D10" s="2" t="n"/>
      <c r="E10" s="2" t="n"/>
    </row>
    <row r="11">
      <c r="A11" s="4" t="inlineStr">
        <is>
          <t>Medium</t>
        </is>
      </c>
      <c r="B11" s="7" t="n">
        <v>1</v>
      </c>
      <c r="C11" s="8" t="n">
        <v>2</v>
      </c>
      <c r="D11" s="2" t="n"/>
      <c r="E11" s="2" t="n"/>
    </row>
    <row r="12">
      <c r="A12" s="4" t="inlineStr">
        <is>
          <t>High</t>
        </is>
      </c>
      <c r="B12" s="7" t="n">
        <v>1.35</v>
      </c>
      <c r="C12" s="8" t="n">
        <v>4</v>
      </c>
      <c r="D12" s="2" t="n"/>
      <c r="E12" s="2" t="n"/>
    </row>
    <row r="13">
      <c r="A13" s="2" t="n"/>
      <c r="B13" s="2" t="n"/>
      <c r="C13" s="2" t="n"/>
      <c r="D13" s="2" t="n"/>
      <c r="E13" s="2" t="n"/>
    </row>
    <row r="14">
      <c r="A14" s="2" t="n"/>
      <c r="B14" s="2" t="n"/>
      <c r="C14" s="2" t="n"/>
      <c r="D14" s="2" t="n"/>
      <c r="E14" s="2" t="n"/>
    </row>
    <row r="15">
      <c r="A15" s="3" t="inlineStr">
        <is>
          <t>Training Rounds</t>
        </is>
      </c>
      <c r="B15" s="3" t="inlineStr">
        <is>
          <t>Multiplier</t>
        </is>
      </c>
      <c r="C15" s="2" t="n"/>
      <c r="D15" s="2" t="n"/>
      <c r="E15" s="2" t="n"/>
    </row>
    <row r="16">
      <c r="A16" s="4" t="n">
        <v>0</v>
      </c>
      <c r="B16" s="7" t="n">
        <v>0.8</v>
      </c>
      <c r="C16" s="2" t="n"/>
      <c r="D16" s="2" t="n"/>
      <c r="E16" s="2" t="n"/>
    </row>
    <row r="17">
      <c r="A17" s="4" t="n">
        <v>1</v>
      </c>
      <c r="B17" s="7" t="n">
        <v>1</v>
      </c>
      <c r="C17" s="2" t="n"/>
      <c r="D17" s="2" t="n"/>
      <c r="E17" s="2" t="n"/>
    </row>
    <row r="18">
      <c r="A18" s="4" t="n">
        <v>2</v>
      </c>
      <c r="B18" s="7" t="n">
        <v>1.15</v>
      </c>
      <c r="C18" s="2" t="n"/>
      <c r="D18" s="2" t="n"/>
      <c r="E18" s="2" t="n"/>
    </row>
    <row r="19">
      <c r="A19" s="4" t="n">
        <v>3</v>
      </c>
      <c r="B19" s="7" t="n">
        <v>1.3</v>
      </c>
      <c r="C19" s="2" t="n"/>
      <c r="D19" s="2" t="n"/>
      <c r="E19" s="2" t="n"/>
    </row>
    <row r="20">
      <c r="A20" s="4" t="n">
        <v>4</v>
      </c>
      <c r="B20" s="7" t="n">
        <v>1.45</v>
      </c>
      <c r="C20" s="2" t="n"/>
      <c r="D20" s="2" t="n"/>
      <c r="E20" s="2" t="n"/>
    </row>
    <row r="21">
      <c r="A21" s="4" t="n">
        <v>5</v>
      </c>
      <c r="B21" s="7" t="n">
        <v>1.6</v>
      </c>
      <c r="C21" s="2" t="n"/>
      <c r="D21" s="2" t="n"/>
      <c r="E21" s="2" t="n"/>
    </row>
    <row r="22">
      <c r="A22" s="2" t="n"/>
      <c r="B22" s="2" t="n"/>
      <c r="C22" s="2" t="n"/>
      <c r="D22" s="2" t="n"/>
      <c r="E22" s="2" t="n"/>
    </row>
    <row r="23">
      <c r="A23" s="2" t="n"/>
      <c r="B23" s="2" t="n"/>
      <c r="C23" s="2" t="n"/>
      <c r="D23" s="2" t="n"/>
      <c r="E23" s="2" t="n"/>
    </row>
    <row r="24">
      <c r="A24" s="3" t="inlineStr">
        <is>
          <t>Review Rounds</t>
        </is>
      </c>
      <c r="B24" s="3" t="inlineStr">
        <is>
          <t>Multiplier</t>
        </is>
      </c>
      <c r="C24" s="2" t="n"/>
      <c r="D24" s="2" t="n"/>
      <c r="E24" s="2" t="n"/>
    </row>
    <row r="25">
      <c r="A25" s="4" t="n">
        <v>0</v>
      </c>
      <c r="B25" s="7" t="n">
        <v>0.85</v>
      </c>
      <c r="C25" s="2" t="n"/>
      <c r="D25" s="2" t="n"/>
      <c r="E25" s="2" t="n"/>
    </row>
    <row r="26">
      <c r="A26" s="4" t="n">
        <v>1</v>
      </c>
      <c r="B26" s="7" t="n">
        <v>1</v>
      </c>
      <c r="C26" s="2" t="n"/>
      <c r="D26" s="2" t="n"/>
      <c r="E26" s="2" t="n"/>
    </row>
    <row r="27">
      <c r="A27" s="4" t="n">
        <v>2</v>
      </c>
      <c r="B27" s="7" t="n">
        <v>1.1</v>
      </c>
      <c r="C27" s="2" t="n"/>
      <c r="D27" s="2" t="n"/>
      <c r="E27" s="2" t="n"/>
    </row>
    <row r="28">
      <c r="A28" s="4" t="n">
        <v>3</v>
      </c>
      <c r="B28" s="7" t="n">
        <v>1.2</v>
      </c>
      <c r="C28" s="2" t="n"/>
      <c r="D28" s="2" t="n"/>
      <c r="E28" s="2" t="n"/>
    </row>
    <row r="29">
      <c r="A29" s="4" t="n">
        <v>4</v>
      </c>
      <c r="B29" s="7" t="n">
        <v>1.35</v>
      </c>
      <c r="C29" s="2" t="n"/>
      <c r="D29" s="2" t="n"/>
      <c r="E29" s="2" t="n"/>
    </row>
    <row r="30">
      <c r="A30" s="4" t="n">
        <v>5</v>
      </c>
      <c r="B30" s="7" t="n">
        <v>1.5</v>
      </c>
      <c r="C30" s="2" t="n"/>
      <c r="D30" s="2" t="n"/>
      <c r="E30" s="2" t="n"/>
    </row>
    <row r="31">
      <c r="A31" s="2" t="n"/>
      <c r="B31" s="2" t="n"/>
      <c r="C31" s="2" t="n"/>
      <c r="D31" s="2" t="n"/>
      <c r="E31" s="2" t="n"/>
    </row>
    <row r="32">
      <c r="A32" s="2" t="n"/>
      <c r="B32" s="2" t="n"/>
      <c r="C32" s="2" t="n"/>
      <c r="D32" s="2" t="n"/>
      <c r="E32" s="2" t="n"/>
    </row>
    <row r="33">
      <c r="A33" s="3" t="inlineStr">
        <is>
          <t>Risk Multiplier</t>
        </is>
      </c>
      <c r="B33" s="9" t="n">
        <v>1</v>
      </c>
      <c r="C33" s="3" t="inlineStr">
        <is>
          <t>Optional editable commercial risk multiplier.</t>
        </is>
      </c>
      <c r="D33" s="2" t="n"/>
      <c r="E33" s="2" t="n"/>
    </row>
    <row r="34">
      <c r="A34" s="4" t="n"/>
      <c r="B34" s="4" t="n"/>
      <c r="C34" s="4" t="n"/>
      <c r="D34" s="2" t="n"/>
      <c r="E34" s="2" t="n"/>
    </row>
    <row r="35">
      <c r="A35" s="2" t="n"/>
      <c r="B35" s="2" t="n"/>
      <c r="C35" s="2" t="n"/>
      <c r="D35" s="2" t="n"/>
      <c r="E35" s="2" t="n"/>
    </row>
    <row r="36">
      <c r="A36" s="3" t="inlineStr">
        <is>
          <t>Pass Through Cost Assumption</t>
        </is>
      </c>
      <c r="B36" s="3" t="inlineStr">
        <is>
          <t>Editable Value</t>
        </is>
      </c>
      <c r="C36" s="3" t="inlineStr">
        <is>
          <t>Notes</t>
        </is>
      </c>
      <c r="D36" s="2" t="n"/>
      <c r="E36" s="2" t="n"/>
    </row>
    <row r="37">
      <c r="A37" s="4" t="inlineStr">
        <is>
          <t>Pass Through Cost Markup</t>
        </is>
      </c>
      <c r="B37" s="10" t="n">
        <v>0</v>
      </c>
      <c r="C37" s="4" t="inlineStr">
        <is>
          <t>Default markup on Pass Through Cost is 0%.</t>
        </is>
      </c>
      <c r="D37" s="2" t="n"/>
      <c r="E37" s="2" t="n"/>
    </row>
    <row r="38">
      <c r="A38" s="4" t="inlineStr">
        <is>
          <t>Pass Through Cost Contingency</t>
        </is>
      </c>
      <c r="B38" s="10" t="n">
        <v>0</v>
      </c>
      <c r="C38" s="4" t="inlineStr">
        <is>
          <t>Default contingency on Pass Through Cost is 0%.</t>
        </is>
      </c>
      <c r="D38" s="2" t="n"/>
      <c r="E38" s="2" t="n"/>
    </row>
    <row r="39">
      <c r="A39" s="4" t="inlineStr">
        <is>
          <t>Onsite Visits per Hospital in Year 1</t>
        </is>
      </c>
      <c r="B39" s="11" t="n">
        <v>2</v>
      </c>
      <c r="C39" s="4" t="inlineStr">
        <is>
          <t>Used for Travel and Logistics.</t>
        </is>
      </c>
      <c r="D39" s="2" t="n"/>
      <c r="E39" s="2" t="n"/>
    </row>
  </sheetData>
  <mergeCells count="1">
    <mergeCell ref="A1:E1"/>
  </mergeCells>
  <dataValidations count="6">
    <dataValidation sqref="B4:B6" showDropDown="0" showInputMessage="0" showErrorMessage="0" allowBlank="0" errorTitle="Invalid input" error="Enter a number greater than or equal to 0." type="decimal" operator="greaterThanOrEqual">
      <formula1>0</formula1>
    </dataValidation>
    <dataValidation sqref="B10:C12" showDropDown="0" showInputMessage="0" showErrorMessage="0" allowBlank="0" errorTitle="Invalid input" error="Enter a number greater than or equal to 0." type="decimal" operator="greaterThanOrEqual">
      <formula1>0</formula1>
    </dataValidation>
    <dataValidation sqref="B16:B21" showDropDown="0" showInputMessage="0" showErrorMessage="0" allowBlank="0" errorTitle="Invalid input" error="Enter a number greater than or equal to 0." type="decimal" operator="greaterThanOrEqual">
      <formula1>0</formula1>
    </dataValidation>
    <dataValidation sqref="B25:B30" showDropDown="0" showInputMessage="0" showErrorMessage="0" allowBlank="0" errorTitle="Invalid input" error="Enter a number greater than or equal to 0." type="decimal" operator="greaterThanOrEqual">
      <formula1>0</formula1>
    </dataValidation>
    <dataValidation sqref="B33" showDropDown="0" showInputMessage="0" showErrorMessage="0" allowBlank="0" errorTitle="Invalid input" error="Enter a number greater than or equal to 0." type="decimal" operator="greaterThanOrEqual">
      <formula1>0</formula1>
    </dataValidation>
    <dataValidation sqref="B37:B39" showDropDown="0" showInputMessage="0" showErrorMessage="0" allowBlank="0" errorTitle="Invalid input" error="Enter a number greater than or equal to 0." type="decimal" operator="greaterThanOrEqual">
      <formula1>0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O180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58" customWidth="1" min="1" max="1"/>
    <col width="22" customWidth="1" min="2" max="2"/>
    <col width="24" customWidth="1" min="3" max="3"/>
    <col width="16" customWidth="1" min="4" max="4"/>
    <col width="16" customWidth="1" min="5" max="5"/>
    <col width="18" customWidth="1" min="6" max="6"/>
    <col width="18" customWidth="1" min="7" max="7"/>
    <col width="18" customWidth="1" min="8" max="8"/>
    <col width="14" customWidth="1" min="9" max="9"/>
    <col width="18" customWidth="1" min="10" max="10"/>
    <col width="18" customWidth="1" min="11" max="11"/>
    <col width="14" customWidth="1" min="12" max="12"/>
    <col width="18" customWidth="1" min="13" max="13"/>
    <col width="32" customWidth="1" min="14" max="14"/>
    <col width="42" customWidth="1" min="15" max="15"/>
  </cols>
  <sheetData>
    <row r="1" ht="24" customHeight="1">
      <c r="A1" s="1" t="inlineStr">
        <is>
          <t>Calc_Engine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2" t="n"/>
      <c r="L1" s="2" t="n"/>
      <c r="M1" s="2" t="n"/>
      <c r="N1" s="2" t="n"/>
      <c r="O1" s="2" t="n"/>
    </row>
    <row r="2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  <c r="K2" s="2" t="n"/>
      <c r="L2" s="2" t="n"/>
      <c r="M2" s="2" t="n"/>
      <c r="N2" s="2" t="n"/>
      <c r="O2" s="2" t="n"/>
    </row>
    <row r="3">
      <c r="A3" s="3" t="inlineStr">
        <is>
          <t>Component Name</t>
        </is>
      </c>
      <c r="B3" s="3" t="inlineStr">
        <is>
          <t>Bucket</t>
        </is>
      </c>
      <c r="C3" s="3" t="inlineStr">
        <is>
          <t>Pricing Basis</t>
        </is>
      </c>
      <c r="D3" s="3" t="inlineStr">
        <is>
          <t>Unit Type</t>
        </is>
      </c>
      <c r="E3" s="3" t="inlineStr">
        <is>
          <t>Cost Nature</t>
        </is>
      </c>
      <c r="F3" s="3" t="inlineStr">
        <is>
          <t>Discount Eligible</t>
        </is>
      </c>
      <c r="G3" s="3" t="inlineStr">
        <is>
          <t>Default Include?</t>
        </is>
      </c>
      <c r="H3" s="3" t="inlineStr">
        <is>
          <t>Manual Include?</t>
        </is>
      </c>
      <c r="I3" s="3" t="inlineStr">
        <is>
          <t>Selected?</t>
        </is>
      </c>
      <c r="J3" s="3" t="inlineStr">
        <is>
          <t>Quantity Driver</t>
        </is>
      </c>
      <c r="K3" s="3" t="inlineStr">
        <is>
          <t>Unit Rate</t>
        </is>
      </c>
      <c r="L3" s="3" t="inlineStr">
        <is>
          <t>Multiplier</t>
        </is>
      </c>
      <c r="M3" s="3" t="inlineStr">
        <is>
          <t>Total Cost</t>
        </is>
      </c>
      <c r="N3" s="3" t="inlineStr">
        <is>
          <t>Quantity Label</t>
        </is>
      </c>
      <c r="O3" s="3" t="inlineStr">
        <is>
          <t>Notes</t>
        </is>
      </c>
    </row>
    <row r="4">
      <c r="A4" s="4">
        <f>IF(Component_Master!A4="","",Component_Master!A4)</f>
        <v/>
      </c>
      <c r="B4" s="4">
        <f>IF($A4="","",IFERROR(VLOOKUP($A4,Component_Master!$A:$H,2,FALSE),""))</f>
        <v/>
      </c>
      <c r="C4" s="4">
        <f>IF($A4="","",IFERROR(VLOOKUP($A4,Component_Master!$A:$H,3,FALSE),""))</f>
        <v/>
      </c>
      <c r="D4" s="4">
        <f>IF($A4="","",IFERROR(VLOOKUP($A4,Component_Master!$A:$H,4,FALSE),""))</f>
        <v/>
      </c>
      <c r="E4" s="4">
        <f>IF($A4="","",IFERROR(VLOOKUP($A4,Component_Master!$A:$H,5,FALSE),""))</f>
        <v/>
      </c>
      <c r="F4" s="4">
        <f>IF($A4="","",IFERROR(VLOOKUP($A4,Component_Master!$A:$H,6,FALSE),""))</f>
        <v/>
      </c>
      <c r="G4" s="4">
        <f>IF($A4="","",IF(COUNTIFS(Project_Type_Master!$A:$A,Inputs!$B$4,Project_Type_Master!$B:$B,$A4,Project_Type_Master!$C:$C,"Yes")&gt;0,"Yes","No"))</f>
        <v/>
      </c>
      <c r="H4" s="4" t="inlineStr">
        <is>
          <t>No</t>
        </is>
      </c>
      <c r="I4" s="4">
        <f>IF($A4="","",IF(Inputs!$B$14="Yes",$G4,$H4))</f>
        <v/>
      </c>
      <c r="J4" s="4">
        <f>IF($A4="","",SWITCH($C4,"Fixed",1,"Per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4" s="12">
        <f>IF($A4="","",IFERROR(VLOOKUP($A4,Rate_Card!$A:$F,3,FALSE),0))</f>
        <v/>
      </c>
      <c r="L4" s="13">
        <f>IF($A4="","",IF($B4="Pass Through Cost",(1+Assumptions!$B$37)*(1+Assumptions!$B$38),IF($E4="External",1,IFERROR(VLOOKUP(Inputs!$B$11,Assumptions!$A$4:$B$6,2,FALSE),1))*IF(OR(ISNUMBER(SEARCH("Training",$A4)),ISNUMBER(SEARCH("Toolkit",$A4)),ISNUMBER(SEARCH("Site Engagement",$A4))),IFERROR(VLOOKUP(Inputs!$B$13,Assumptions!$A$16:$B$21,2,FALSE),1),1)*IF(OR(ISNUMBER(SEARCH("Review",$A4)),ISNUMBER(SEARCH("Oversight",$A4))),IFERROR(VLOOKUP(Inputs!$B$10,Assumptions!$A$25:$B$30,2,FALSE),1),1)*IF(OR($C4="Per Patient Per Visit",ISNUMBER(SEARCH("Follow-up",$A4))),IFERROR(VLOOKUP(Inputs!$B$12,Assumptions!$A$10:$B$12,2,FALSE),1),1)*IFERROR(Assumptions!$B$33,1)))</f>
        <v/>
      </c>
      <c r="M4" s="12">
        <f>IF($I4&lt;&gt;"Yes",0,$J4*$K4*$L4)</f>
        <v/>
      </c>
      <c r="N4" s="4">
        <f>IF($A4="","",SWITCH($C4,"Fixed","1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4" s="4">
        <f>IF($A4="","",IFERROR(VLOOKUP($A4,Component_Master!$A:$H,8,FALSE),""))</f>
        <v/>
      </c>
    </row>
    <row r="5">
      <c r="A5" s="4">
        <f>IF(Component_Master!A5="","",Component_Master!A5)</f>
        <v/>
      </c>
      <c r="B5" s="4">
        <f>IF($A5="","",IFERROR(VLOOKUP($A5,Component_Master!$A:$H,2,FALSE),""))</f>
        <v/>
      </c>
      <c r="C5" s="4">
        <f>IF($A5="","",IFERROR(VLOOKUP($A5,Component_Master!$A:$H,3,FALSE),""))</f>
        <v/>
      </c>
      <c r="D5" s="4">
        <f>IF($A5="","",IFERROR(VLOOKUP($A5,Component_Master!$A:$H,4,FALSE),""))</f>
        <v/>
      </c>
      <c r="E5" s="4">
        <f>IF($A5="","",IFERROR(VLOOKUP($A5,Component_Master!$A:$H,5,FALSE),""))</f>
        <v/>
      </c>
      <c r="F5" s="4">
        <f>IF($A5="","",IFERROR(VLOOKUP($A5,Component_Master!$A:$H,6,FALSE),""))</f>
        <v/>
      </c>
      <c r="G5" s="4">
        <f>IF($A5="","",IF(COUNTIFS(Project_Type_Master!$A:$A,Inputs!$B$4,Project_Type_Master!$B:$B,$A5,Project_Type_Master!$C:$C,"Yes")&gt;0,"Yes","No"))</f>
        <v/>
      </c>
      <c r="H5" s="4" t="inlineStr">
        <is>
          <t>No</t>
        </is>
      </c>
      <c r="I5" s="4">
        <f>IF($A5="","",IF(Inputs!$B$14="Yes",$G5,$H5))</f>
        <v/>
      </c>
      <c r="J5" s="4">
        <f>IF($A5="","",SWITCH($C5,"Fixed",1,"Per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5" s="12">
        <f>IF($A5="","",IFERROR(VLOOKUP($A5,Rate_Card!$A:$F,3,FALSE),0))</f>
        <v/>
      </c>
      <c r="L5" s="13">
        <f>IF($A5="","",IF($B5="Pass Through Cost",(1+Assumptions!$B$37)*(1+Assumptions!$B$38),IF($E5="External",1,IFERROR(VLOOKUP(Inputs!$B$11,Assumptions!$A$4:$B$6,2,FALSE),1))*IF(OR(ISNUMBER(SEARCH("Training",$A5)),ISNUMBER(SEARCH("Toolkit",$A5)),ISNUMBER(SEARCH("Site Engagement",$A5))),IFERROR(VLOOKUP(Inputs!$B$13,Assumptions!$A$16:$B$21,2,FALSE),1),1)*IF(OR(ISNUMBER(SEARCH("Review",$A5)),ISNUMBER(SEARCH("Oversight",$A5))),IFERROR(VLOOKUP(Inputs!$B$10,Assumptions!$A$25:$B$30,2,FALSE),1),1)*IF(OR($C5="Per Patient Per Visit",ISNUMBER(SEARCH("Follow-up",$A5))),IFERROR(VLOOKUP(Inputs!$B$12,Assumptions!$A$10:$B$12,2,FALSE),1),1)*IFERROR(Assumptions!$B$33,1)))</f>
        <v/>
      </c>
      <c r="M5" s="12">
        <f>IF($I5&lt;&gt;"Yes",0,$J5*$K5*$L5)</f>
        <v/>
      </c>
      <c r="N5" s="4">
        <f>IF($A5="","",SWITCH($C5,"Fixed","1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5" s="4">
        <f>IF($A5="","",IFERROR(VLOOKUP($A5,Component_Master!$A:$H,8,FALSE),""))</f>
        <v/>
      </c>
    </row>
    <row r="6">
      <c r="A6" s="4">
        <f>IF(Component_Master!A6="","",Component_Master!A6)</f>
        <v/>
      </c>
      <c r="B6" s="4">
        <f>IF($A6="","",IFERROR(VLOOKUP($A6,Component_Master!$A:$H,2,FALSE),""))</f>
        <v/>
      </c>
      <c r="C6" s="4">
        <f>IF($A6="","",IFERROR(VLOOKUP($A6,Component_Master!$A:$H,3,FALSE),""))</f>
        <v/>
      </c>
      <c r="D6" s="4">
        <f>IF($A6="","",IFERROR(VLOOKUP($A6,Component_Master!$A:$H,4,FALSE),""))</f>
        <v/>
      </c>
      <c r="E6" s="4">
        <f>IF($A6="","",IFERROR(VLOOKUP($A6,Component_Master!$A:$H,5,FALSE),""))</f>
        <v/>
      </c>
      <c r="F6" s="4">
        <f>IF($A6="","",IFERROR(VLOOKUP($A6,Component_Master!$A:$H,6,FALSE),""))</f>
        <v/>
      </c>
      <c r="G6" s="4">
        <f>IF($A6="","",IF(COUNTIFS(Project_Type_Master!$A:$A,Inputs!$B$4,Project_Type_Master!$B:$B,$A6,Project_Type_Master!$C:$C,"Yes")&gt;0,"Yes","No"))</f>
        <v/>
      </c>
      <c r="H6" s="4" t="inlineStr">
        <is>
          <t>No</t>
        </is>
      </c>
      <c r="I6" s="4">
        <f>IF($A6="","",IF(Inputs!$B$14="Yes",$G6,$H6))</f>
        <v/>
      </c>
      <c r="J6" s="4">
        <f>IF($A6="","",SWITCH($C6,"Fixed",1,"Per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6" s="12">
        <f>IF($A6="","",IFERROR(VLOOKUP($A6,Rate_Card!$A:$F,3,FALSE),0))</f>
        <v/>
      </c>
      <c r="L6" s="13">
        <f>IF($A6="","",IF($B6="Pass Through Cost",(1+Assumptions!$B$37)*(1+Assumptions!$B$38),IF($E6="External",1,IFERROR(VLOOKUP(Inputs!$B$11,Assumptions!$A$4:$B$6,2,FALSE),1))*IF(OR(ISNUMBER(SEARCH("Training",$A6)),ISNUMBER(SEARCH("Toolkit",$A6)),ISNUMBER(SEARCH("Site Engagement",$A6))),IFERROR(VLOOKUP(Inputs!$B$13,Assumptions!$A$16:$B$21,2,FALSE),1),1)*IF(OR(ISNUMBER(SEARCH("Review",$A6)),ISNUMBER(SEARCH("Oversight",$A6))),IFERROR(VLOOKUP(Inputs!$B$10,Assumptions!$A$25:$B$30,2,FALSE),1),1)*IF(OR($C6="Per Patient Per Visit",ISNUMBER(SEARCH("Follow-up",$A6))),IFERROR(VLOOKUP(Inputs!$B$12,Assumptions!$A$10:$B$12,2,FALSE),1),1)*IFERROR(Assumptions!$B$33,1)))</f>
        <v/>
      </c>
      <c r="M6" s="12">
        <f>IF($I6&lt;&gt;"Yes",0,$J6*$K6*$L6)</f>
        <v/>
      </c>
      <c r="N6" s="4">
        <f>IF($A6="","",SWITCH($C6,"Fixed","1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6" s="4">
        <f>IF($A6="","",IFERROR(VLOOKUP($A6,Component_Master!$A:$H,8,FALSE),""))</f>
        <v/>
      </c>
    </row>
    <row r="7">
      <c r="A7" s="4">
        <f>IF(Component_Master!A7="","",Component_Master!A7)</f>
        <v/>
      </c>
      <c r="B7" s="4">
        <f>IF($A7="","",IFERROR(VLOOKUP($A7,Component_Master!$A:$H,2,FALSE),""))</f>
        <v/>
      </c>
      <c r="C7" s="4">
        <f>IF($A7="","",IFERROR(VLOOKUP($A7,Component_Master!$A:$H,3,FALSE),""))</f>
        <v/>
      </c>
      <c r="D7" s="4">
        <f>IF($A7="","",IFERROR(VLOOKUP($A7,Component_Master!$A:$H,4,FALSE),""))</f>
        <v/>
      </c>
      <c r="E7" s="4">
        <f>IF($A7="","",IFERROR(VLOOKUP($A7,Component_Master!$A:$H,5,FALSE),""))</f>
        <v/>
      </c>
      <c r="F7" s="4">
        <f>IF($A7="","",IFERROR(VLOOKUP($A7,Component_Master!$A:$H,6,FALSE),""))</f>
        <v/>
      </c>
      <c r="G7" s="4">
        <f>IF($A7="","",IF(COUNTIFS(Project_Type_Master!$A:$A,Inputs!$B$4,Project_Type_Master!$B:$B,$A7,Project_Type_Master!$C:$C,"Yes")&gt;0,"Yes","No"))</f>
        <v/>
      </c>
      <c r="H7" s="4" t="inlineStr">
        <is>
          <t>No</t>
        </is>
      </c>
      <c r="I7" s="4">
        <f>IF($A7="","",IF(Inputs!$B$14="Yes",$G7,$H7))</f>
        <v/>
      </c>
      <c r="J7" s="4">
        <f>IF($A7="","",SWITCH($C7,"Fixed",1,"Per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7" s="12">
        <f>IF($A7="","",IFERROR(VLOOKUP($A7,Rate_Card!$A:$F,3,FALSE),0))</f>
        <v/>
      </c>
      <c r="L7" s="13">
        <f>IF($A7="","",IF($B7="Pass Through Cost",(1+Assumptions!$B$37)*(1+Assumptions!$B$38),IF($E7="External",1,IFERROR(VLOOKUP(Inputs!$B$11,Assumptions!$A$4:$B$6,2,FALSE),1))*IF(OR(ISNUMBER(SEARCH("Training",$A7)),ISNUMBER(SEARCH("Toolkit",$A7)),ISNUMBER(SEARCH("Site Engagement",$A7))),IFERROR(VLOOKUP(Inputs!$B$13,Assumptions!$A$16:$B$21,2,FALSE),1),1)*IF(OR(ISNUMBER(SEARCH("Review",$A7)),ISNUMBER(SEARCH("Oversight",$A7))),IFERROR(VLOOKUP(Inputs!$B$10,Assumptions!$A$25:$B$30,2,FALSE),1),1)*IF(OR($C7="Per Patient Per Visit",ISNUMBER(SEARCH("Follow-up",$A7))),IFERROR(VLOOKUP(Inputs!$B$12,Assumptions!$A$10:$B$12,2,FALSE),1),1)*IFERROR(Assumptions!$B$33,1)))</f>
        <v/>
      </c>
      <c r="M7" s="12">
        <f>IF($I7&lt;&gt;"Yes",0,$J7*$K7*$L7)</f>
        <v/>
      </c>
      <c r="N7" s="4">
        <f>IF($A7="","",SWITCH($C7,"Fixed","1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7" s="4">
        <f>IF($A7="","",IFERROR(VLOOKUP($A7,Component_Master!$A:$H,8,FALSE),""))</f>
        <v/>
      </c>
    </row>
    <row r="8">
      <c r="A8" s="4">
        <f>IF(Component_Master!A8="","",Component_Master!A8)</f>
        <v/>
      </c>
      <c r="B8" s="4">
        <f>IF($A8="","",IFERROR(VLOOKUP($A8,Component_Master!$A:$H,2,FALSE),""))</f>
        <v/>
      </c>
      <c r="C8" s="4">
        <f>IF($A8="","",IFERROR(VLOOKUP($A8,Component_Master!$A:$H,3,FALSE),""))</f>
        <v/>
      </c>
      <c r="D8" s="4">
        <f>IF($A8="","",IFERROR(VLOOKUP($A8,Component_Master!$A:$H,4,FALSE),""))</f>
        <v/>
      </c>
      <c r="E8" s="4">
        <f>IF($A8="","",IFERROR(VLOOKUP($A8,Component_Master!$A:$H,5,FALSE),""))</f>
        <v/>
      </c>
      <c r="F8" s="4">
        <f>IF($A8="","",IFERROR(VLOOKUP($A8,Component_Master!$A:$H,6,FALSE),""))</f>
        <v/>
      </c>
      <c r="G8" s="4">
        <f>IF($A8="","",IF(COUNTIFS(Project_Type_Master!$A:$A,Inputs!$B$4,Project_Type_Master!$B:$B,$A8,Project_Type_Master!$C:$C,"Yes")&gt;0,"Yes","No"))</f>
        <v/>
      </c>
      <c r="H8" s="4" t="inlineStr">
        <is>
          <t>No</t>
        </is>
      </c>
      <c r="I8" s="4">
        <f>IF($A8="","",IF(Inputs!$B$14="Yes",$G8,$H8))</f>
        <v/>
      </c>
      <c r="J8" s="4">
        <f>IF($A8="","",SWITCH($C8,"Fixed",1,"Per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8" s="12">
        <f>IF($A8="","",IFERROR(VLOOKUP($A8,Rate_Card!$A:$F,3,FALSE),0))</f>
        <v/>
      </c>
      <c r="L8" s="13">
        <f>IF($A8="","",IF($B8="Pass Through Cost",(1+Assumptions!$B$37)*(1+Assumptions!$B$38),IF($E8="External",1,IFERROR(VLOOKUP(Inputs!$B$11,Assumptions!$A$4:$B$6,2,FALSE),1))*IF(OR(ISNUMBER(SEARCH("Training",$A8)),ISNUMBER(SEARCH("Toolkit",$A8)),ISNUMBER(SEARCH("Site Engagement",$A8))),IFERROR(VLOOKUP(Inputs!$B$13,Assumptions!$A$16:$B$21,2,FALSE),1),1)*IF(OR(ISNUMBER(SEARCH("Review",$A8)),ISNUMBER(SEARCH("Oversight",$A8))),IFERROR(VLOOKUP(Inputs!$B$10,Assumptions!$A$25:$B$30,2,FALSE),1),1)*IF(OR($C8="Per Patient Per Visit",ISNUMBER(SEARCH("Follow-up",$A8))),IFERROR(VLOOKUP(Inputs!$B$12,Assumptions!$A$10:$B$12,2,FALSE),1),1)*IFERROR(Assumptions!$B$33,1)))</f>
        <v/>
      </c>
      <c r="M8" s="12">
        <f>IF($I8&lt;&gt;"Yes",0,$J8*$K8*$L8)</f>
        <v/>
      </c>
      <c r="N8" s="4">
        <f>IF($A8="","",SWITCH($C8,"Fixed","1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8" s="4">
        <f>IF($A8="","",IFERROR(VLOOKUP($A8,Component_Master!$A:$H,8,FALSE),""))</f>
        <v/>
      </c>
    </row>
    <row r="9">
      <c r="A9" s="4">
        <f>IF(Component_Master!A9="","",Component_Master!A9)</f>
        <v/>
      </c>
      <c r="B9" s="4">
        <f>IF($A9="","",IFERROR(VLOOKUP($A9,Component_Master!$A:$H,2,FALSE),""))</f>
        <v/>
      </c>
      <c r="C9" s="4">
        <f>IF($A9="","",IFERROR(VLOOKUP($A9,Component_Master!$A:$H,3,FALSE),""))</f>
        <v/>
      </c>
      <c r="D9" s="4">
        <f>IF($A9="","",IFERROR(VLOOKUP($A9,Component_Master!$A:$H,4,FALSE),""))</f>
        <v/>
      </c>
      <c r="E9" s="4">
        <f>IF($A9="","",IFERROR(VLOOKUP($A9,Component_Master!$A:$H,5,FALSE),""))</f>
        <v/>
      </c>
      <c r="F9" s="4">
        <f>IF($A9="","",IFERROR(VLOOKUP($A9,Component_Master!$A:$H,6,FALSE),""))</f>
        <v/>
      </c>
      <c r="G9" s="4">
        <f>IF($A9="","",IF(COUNTIFS(Project_Type_Master!$A:$A,Inputs!$B$4,Project_Type_Master!$B:$B,$A9,Project_Type_Master!$C:$C,"Yes")&gt;0,"Yes","No"))</f>
        <v/>
      </c>
      <c r="H9" s="4" t="inlineStr">
        <is>
          <t>No</t>
        </is>
      </c>
      <c r="I9" s="4">
        <f>IF($A9="","",IF(Inputs!$B$14="Yes",$G9,$H9))</f>
        <v/>
      </c>
      <c r="J9" s="4">
        <f>IF($A9="","",SWITCH($C9,"Fixed",1,"Per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9" s="12">
        <f>IF($A9="","",IFERROR(VLOOKUP($A9,Rate_Card!$A:$F,3,FALSE),0))</f>
        <v/>
      </c>
      <c r="L9" s="13">
        <f>IF($A9="","",IF($B9="Pass Through Cost",(1+Assumptions!$B$37)*(1+Assumptions!$B$38),IF($E9="External",1,IFERROR(VLOOKUP(Inputs!$B$11,Assumptions!$A$4:$B$6,2,FALSE),1))*IF(OR(ISNUMBER(SEARCH("Training",$A9)),ISNUMBER(SEARCH("Toolkit",$A9)),ISNUMBER(SEARCH("Site Engagement",$A9))),IFERROR(VLOOKUP(Inputs!$B$13,Assumptions!$A$16:$B$21,2,FALSE),1),1)*IF(OR(ISNUMBER(SEARCH("Review",$A9)),ISNUMBER(SEARCH("Oversight",$A9))),IFERROR(VLOOKUP(Inputs!$B$10,Assumptions!$A$25:$B$30,2,FALSE),1),1)*IF(OR($C9="Per Patient Per Visit",ISNUMBER(SEARCH("Follow-up",$A9))),IFERROR(VLOOKUP(Inputs!$B$12,Assumptions!$A$10:$B$12,2,FALSE),1),1)*IFERROR(Assumptions!$B$33,1)))</f>
        <v/>
      </c>
      <c r="M9" s="12">
        <f>IF($I9&lt;&gt;"Yes",0,$J9*$K9*$L9)</f>
        <v/>
      </c>
      <c r="N9" s="4">
        <f>IF($A9="","",SWITCH($C9,"Fixed","1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9" s="4">
        <f>IF($A9="","",IFERROR(VLOOKUP($A9,Component_Master!$A:$H,8,FALSE),""))</f>
        <v/>
      </c>
    </row>
    <row r="10">
      <c r="A10" s="4">
        <f>IF(Component_Master!A10="","",Component_Master!A10)</f>
        <v/>
      </c>
      <c r="B10" s="4">
        <f>IF($A10="","",IFERROR(VLOOKUP($A10,Component_Master!$A:$H,2,FALSE),""))</f>
        <v/>
      </c>
      <c r="C10" s="4">
        <f>IF($A10="","",IFERROR(VLOOKUP($A10,Component_Master!$A:$H,3,FALSE),""))</f>
        <v/>
      </c>
      <c r="D10" s="4">
        <f>IF($A10="","",IFERROR(VLOOKUP($A10,Component_Master!$A:$H,4,FALSE),""))</f>
        <v/>
      </c>
      <c r="E10" s="4">
        <f>IF($A10="","",IFERROR(VLOOKUP($A10,Component_Master!$A:$H,5,FALSE),""))</f>
        <v/>
      </c>
      <c r="F10" s="4">
        <f>IF($A10="","",IFERROR(VLOOKUP($A10,Component_Master!$A:$H,6,FALSE),""))</f>
        <v/>
      </c>
      <c r="G10" s="4">
        <f>IF($A10="","",IF(COUNTIFS(Project_Type_Master!$A:$A,Inputs!$B$4,Project_Type_Master!$B:$B,$A10,Project_Type_Master!$C:$C,"Yes")&gt;0,"Yes","No"))</f>
        <v/>
      </c>
      <c r="H10" s="4" t="inlineStr">
        <is>
          <t>No</t>
        </is>
      </c>
      <c r="I10" s="4">
        <f>IF($A10="","",IF(Inputs!$B$14="Yes",$G10,$H10))</f>
        <v/>
      </c>
      <c r="J10" s="4">
        <f>IF($A10="","",SWITCH($C10,"Fixed",1,"Per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0" s="12">
        <f>IF($A10="","",IFERROR(VLOOKUP($A10,Rate_Card!$A:$F,3,FALSE),0))</f>
        <v/>
      </c>
      <c r="L10" s="13">
        <f>IF($A10="","",IF($B10="Pass Through Cost",(1+Assumptions!$B$37)*(1+Assumptions!$B$38),IF($E10="External",1,IFERROR(VLOOKUP(Inputs!$B$11,Assumptions!$A$4:$B$6,2,FALSE),1))*IF(OR(ISNUMBER(SEARCH("Training",$A10)),ISNUMBER(SEARCH("Toolkit",$A10)),ISNUMBER(SEARCH("Site Engagement",$A10))),IFERROR(VLOOKUP(Inputs!$B$13,Assumptions!$A$16:$B$21,2,FALSE),1),1)*IF(OR(ISNUMBER(SEARCH("Review",$A10)),ISNUMBER(SEARCH("Oversight",$A10))),IFERROR(VLOOKUP(Inputs!$B$10,Assumptions!$A$25:$B$30,2,FALSE),1),1)*IF(OR($C10="Per Patient Per Visit",ISNUMBER(SEARCH("Follow-up",$A10))),IFERROR(VLOOKUP(Inputs!$B$12,Assumptions!$A$10:$B$12,2,FALSE),1),1)*IFERROR(Assumptions!$B$33,1)))</f>
        <v/>
      </c>
      <c r="M10" s="12">
        <f>IF($I10&lt;&gt;"Yes",0,$J10*$K10*$L10)</f>
        <v/>
      </c>
      <c r="N10" s="4">
        <f>IF($A10="","",SWITCH($C10,"Fixed","1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0" s="4">
        <f>IF($A10="","",IFERROR(VLOOKUP($A10,Component_Master!$A:$H,8,FALSE),""))</f>
        <v/>
      </c>
    </row>
    <row r="11">
      <c r="A11" s="4">
        <f>IF(Component_Master!A11="","",Component_Master!A11)</f>
        <v/>
      </c>
      <c r="B11" s="4">
        <f>IF($A11="","",IFERROR(VLOOKUP($A11,Component_Master!$A:$H,2,FALSE),""))</f>
        <v/>
      </c>
      <c r="C11" s="4">
        <f>IF($A11="","",IFERROR(VLOOKUP($A11,Component_Master!$A:$H,3,FALSE),""))</f>
        <v/>
      </c>
      <c r="D11" s="4">
        <f>IF($A11="","",IFERROR(VLOOKUP($A11,Component_Master!$A:$H,4,FALSE),""))</f>
        <v/>
      </c>
      <c r="E11" s="4">
        <f>IF($A11="","",IFERROR(VLOOKUP($A11,Component_Master!$A:$H,5,FALSE),""))</f>
        <v/>
      </c>
      <c r="F11" s="4">
        <f>IF($A11="","",IFERROR(VLOOKUP($A11,Component_Master!$A:$H,6,FALSE),""))</f>
        <v/>
      </c>
      <c r="G11" s="4">
        <f>IF($A11="","",IF(COUNTIFS(Project_Type_Master!$A:$A,Inputs!$B$4,Project_Type_Master!$B:$B,$A11,Project_Type_Master!$C:$C,"Yes")&gt;0,"Yes","No"))</f>
        <v/>
      </c>
      <c r="H11" s="4" t="inlineStr">
        <is>
          <t>No</t>
        </is>
      </c>
      <c r="I11" s="4">
        <f>IF($A11="","",IF(Inputs!$B$14="Yes",$G11,$H11))</f>
        <v/>
      </c>
      <c r="J11" s="4">
        <f>IF($A11="","",SWITCH($C11,"Fixed",1,"Per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1" s="12">
        <f>IF($A11="","",IFERROR(VLOOKUP($A11,Rate_Card!$A:$F,3,FALSE),0))</f>
        <v/>
      </c>
      <c r="L11" s="13">
        <f>IF($A11="","",IF($B11="Pass Through Cost",(1+Assumptions!$B$37)*(1+Assumptions!$B$38),IF($E11="External",1,IFERROR(VLOOKUP(Inputs!$B$11,Assumptions!$A$4:$B$6,2,FALSE),1))*IF(OR(ISNUMBER(SEARCH("Training",$A11)),ISNUMBER(SEARCH("Toolkit",$A11)),ISNUMBER(SEARCH("Site Engagement",$A11))),IFERROR(VLOOKUP(Inputs!$B$13,Assumptions!$A$16:$B$21,2,FALSE),1),1)*IF(OR(ISNUMBER(SEARCH("Review",$A11)),ISNUMBER(SEARCH("Oversight",$A11))),IFERROR(VLOOKUP(Inputs!$B$10,Assumptions!$A$25:$B$30,2,FALSE),1),1)*IF(OR($C11="Per Patient Per Visit",ISNUMBER(SEARCH("Follow-up",$A11))),IFERROR(VLOOKUP(Inputs!$B$12,Assumptions!$A$10:$B$12,2,FALSE),1),1)*IFERROR(Assumptions!$B$33,1)))</f>
        <v/>
      </c>
      <c r="M11" s="12">
        <f>IF($I11&lt;&gt;"Yes",0,$J11*$K11*$L11)</f>
        <v/>
      </c>
      <c r="N11" s="4">
        <f>IF($A11="","",SWITCH($C11,"Fixed","1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1" s="4">
        <f>IF($A11="","",IFERROR(VLOOKUP($A11,Component_Master!$A:$H,8,FALSE),""))</f>
        <v/>
      </c>
    </row>
    <row r="12">
      <c r="A12" s="4">
        <f>IF(Component_Master!A12="","",Component_Master!A12)</f>
        <v/>
      </c>
      <c r="B12" s="4">
        <f>IF($A12="","",IFERROR(VLOOKUP($A12,Component_Master!$A:$H,2,FALSE),""))</f>
        <v/>
      </c>
      <c r="C12" s="4">
        <f>IF($A12="","",IFERROR(VLOOKUP($A12,Component_Master!$A:$H,3,FALSE),""))</f>
        <v/>
      </c>
      <c r="D12" s="4">
        <f>IF($A12="","",IFERROR(VLOOKUP($A12,Component_Master!$A:$H,4,FALSE),""))</f>
        <v/>
      </c>
      <c r="E12" s="4">
        <f>IF($A12="","",IFERROR(VLOOKUP($A12,Component_Master!$A:$H,5,FALSE),""))</f>
        <v/>
      </c>
      <c r="F12" s="4">
        <f>IF($A12="","",IFERROR(VLOOKUP($A12,Component_Master!$A:$H,6,FALSE),""))</f>
        <v/>
      </c>
      <c r="G12" s="4">
        <f>IF($A12="","",IF(COUNTIFS(Project_Type_Master!$A:$A,Inputs!$B$4,Project_Type_Master!$B:$B,$A12,Project_Type_Master!$C:$C,"Yes")&gt;0,"Yes","No"))</f>
        <v/>
      </c>
      <c r="H12" s="4" t="inlineStr">
        <is>
          <t>No</t>
        </is>
      </c>
      <c r="I12" s="4">
        <f>IF($A12="","",IF(Inputs!$B$14="Yes",$G12,$H12))</f>
        <v/>
      </c>
      <c r="J12" s="4">
        <f>IF($A12="","",SWITCH($C12,"Fixed",1,"Per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2" s="12">
        <f>IF($A12="","",IFERROR(VLOOKUP($A12,Rate_Card!$A:$F,3,FALSE),0))</f>
        <v/>
      </c>
      <c r="L12" s="13">
        <f>IF($A12="","",IF($B12="Pass Through Cost",(1+Assumptions!$B$37)*(1+Assumptions!$B$38),IF($E12="External",1,IFERROR(VLOOKUP(Inputs!$B$11,Assumptions!$A$4:$B$6,2,FALSE),1))*IF(OR(ISNUMBER(SEARCH("Training",$A12)),ISNUMBER(SEARCH("Toolkit",$A12)),ISNUMBER(SEARCH("Site Engagement",$A12))),IFERROR(VLOOKUP(Inputs!$B$13,Assumptions!$A$16:$B$21,2,FALSE),1),1)*IF(OR(ISNUMBER(SEARCH("Review",$A12)),ISNUMBER(SEARCH("Oversight",$A12))),IFERROR(VLOOKUP(Inputs!$B$10,Assumptions!$A$25:$B$30,2,FALSE),1),1)*IF(OR($C12="Per Patient Per Visit",ISNUMBER(SEARCH("Follow-up",$A12))),IFERROR(VLOOKUP(Inputs!$B$12,Assumptions!$A$10:$B$12,2,FALSE),1),1)*IFERROR(Assumptions!$B$33,1)))</f>
        <v/>
      </c>
      <c r="M12" s="12">
        <f>IF($I12&lt;&gt;"Yes",0,$J12*$K12*$L12)</f>
        <v/>
      </c>
      <c r="N12" s="4">
        <f>IF($A12="","",SWITCH($C12,"Fixed","1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2" s="4">
        <f>IF($A12="","",IFERROR(VLOOKUP($A12,Component_Master!$A:$H,8,FALSE),""))</f>
        <v/>
      </c>
    </row>
    <row r="13">
      <c r="A13" s="4">
        <f>IF(Component_Master!A13="","",Component_Master!A13)</f>
        <v/>
      </c>
      <c r="B13" s="4">
        <f>IF($A13="","",IFERROR(VLOOKUP($A13,Component_Master!$A:$H,2,FALSE),""))</f>
        <v/>
      </c>
      <c r="C13" s="4">
        <f>IF($A13="","",IFERROR(VLOOKUP($A13,Component_Master!$A:$H,3,FALSE),""))</f>
        <v/>
      </c>
      <c r="D13" s="4">
        <f>IF($A13="","",IFERROR(VLOOKUP($A13,Component_Master!$A:$H,4,FALSE),""))</f>
        <v/>
      </c>
      <c r="E13" s="4">
        <f>IF($A13="","",IFERROR(VLOOKUP($A13,Component_Master!$A:$H,5,FALSE),""))</f>
        <v/>
      </c>
      <c r="F13" s="4">
        <f>IF($A13="","",IFERROR(VLOOKUP($A13,Component_Master!$A:$H,6,FALSE),""))</f>
        <v/>
      </c>
      <c r="G13" s="4">
        <f>IF($A13="","",IF(COUNTIFS(Project_Type_Master!$A:$A,Inputs!$B$4,Project_Type_Master!$B:$B,$A13,Project_Type_Master!$C:$C,"Yes")&gt;0,"Yes","No"))</f>
        <v/>
      </c>
      <c r="H13" s="4" t="inlineStr">
        <is>
          <t>No</t>
        </is>
      </c>
      <c r="I13" s="4">
        <f>IF($A13="","",IF(Inputs!$B$14="Yes",$G13,$H13))</f>
        <v/>
      </c>
      <c r="J13" s="4">
        <f>IF($A13="","",SWITCH($C13,"Fixed",1,"Per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3" s="12">
        <f>IF($A13="","",IFERROR(VLOOKUP($A13,Rate_Card!$A:$F,3,FALSE),0))</f>
        <v/>
      </c>
      <c r="L13" s="13">
        <f>IF($A13="","",IF($B13="Pass Through Cost",(1+Assumptions!$B$37)*(1+Assumptions!$B$38),IF($E13="External",1,IFERROR(VLOOKUP(Inputs!$B$11,Assumptions!$A$4:$B$6,2,FALSE),1))*IF(OR(ISNUMBER(SEARCH("Training",$A13)),ISNUMBER(SEARCH("Toolkit",$A13)),ISNUMBER(SEARCH("Site Engagement",$A13))),IFERROR(VLOOKUP(Inputs!$B$13,Assumptions!$A$16:$B$21,2,FALSE),1),1)*IF(OR(ISNUMBER(SEARCH("Review",$A13)),ISNUMBER(SEARCH("Oversight",$A13))),IFERROR(VLOOKUP(Inputs!$B$10,Assumptions!$A$25:$B$30,2,FALSE),1),1)*IF(OR($C13="Per Patient Per Visit",ISNUMBER(SEARCH("Follow-up",$A13))),IFERROR(VLOOKUP(Inputs!$B$12,Assumptions!$A$10:$B$12,2,FALSE),1),1)*IFERROR(Assumptions!$B$33,1)))</f>
        <v/>
      </c>
      <c r="M13" s="12">
        <f>IF($I13&lt;&gt;"Yes",0,$J13*$K13*$L13)</f>
        <v/>
      </c>
      <c r="N13" s="4">
        <f>IF($A13="","",SWITCH($C13,"Fixed","1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3" s="4">
        <f>IF($A13="","",IFERROR(VLOOKUP($A13,Component_Master!$A:$H,8,FALSE),""))</f>
        <v/>
      </c>
    </row>
    <row r="14">
      <c r="A14" s="4">
        <f>IF(Component_Master!A14="","",Component_Master!A14)</f>
        <v/>
      </c>
      <c r="B14" s="4">
        <f>IF($A14="","",IFERROR(VLOOKUP($A14,Component_Master!$A:$H,2,FALSE),""))</f>
        <v/>
      </c>
      <c r="C14" s="4">
        <f>IF($A14="","",IFERROR(VLOOKUP($A14,Component_Master!$A:$H,3,FALSE),""))</f>
        <v/>
      </c>
      <c r="D14" s="4">
        <f>IF($A14="","",IFERROR(VLOOKUP($A14,Component_Master!$A:$H,4,FALSE),""))</f>
        <v/>
      </c>
      <c r="E14" s="4">
        <f>IF($A14="","",IFERROR(VLOOKUP($A14,Component_Master!$A:$H,5,FALSE),""))</f>
        <v/>
      </c>
      <c r="F14" s="4">
        <f>IF($A14="","",IFERROR(VLOOKUP($A14,Component_Master!$A:$H,6,FALSE),""))</f>
        <v/>
      </c>
      <c r="G14" s="4">
        <f>IF($A14="","",IF(COUNTIFS(Project_Type_Master!$A:$A,Inputs!$B$4,Project_Type_Master!$B:$B,$A14,Project_Type_Master!$C:$C,"Yes")&gt;0,"Yes","No"))</f>
        <v/>
      </c>
      <c r="H14" s="4" t="inlineStr">
        <is>
          <t>No</t>
        </is>
      </c>
      <c r="I14" s="4">
        <f>IF($A14="","",IF(Inputs!$B$14="Yes",$G14,$H14))</f>
        <v/>
      </c>
      <c r="J14" s="4">
        <f>IF($A14="","",SWITCH($C14,"Fixed",1,"Per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4" s="12">
        <f>IF($A14="","",IFERROR(VLOOKUP($A14,Rate_Card!$A:$F,3,FALSE),0))</f>
        <v/>
      </c>
      <c r="L14" s="13">
        <f>IF($A14="","",IF($B14="Pass Through Cost",(1+Assumptions!$B$37)*(1+Assumptions!$B$38),IF($E14="External",1,IFERROR(VLOOKUP(Inputs!$B$11,Assumptions!$A$4:$B$6,2,FALSE),1))*IF(OR(ISNUMBER(SEARCH("Training",$A14)),ISNUMBER(SEARCH("Toolkit",$A14)),ISNUMBER(SEARCH("Site Engagement",$A14))),IFERROR(VLOOKUP(Inputs!$B$13,Assumptions!$A$16:$B$21,2,FALSE),1),1)*IF(OR(ISNUMBER(SEARCH("Review",$A14)),ISNUMBER(SEARCH("Oversight",$A14))),IFERROR(VLOOKUP(Inputs!$B$10,Assumptions!$A$25:$B$30,2,FALSE),1),1)*IF(OR($C14="Per Patient Per Visit",ISNUMBER(SEARCH("Follow-up",$A14))),IFERROR(VLOOKUP(Inputs!$B$12,Assumptions!$A$10:$B$12,2,FALSE),1),1)*IFERROR(Assumptions!$B$33,1)))</f>
        <v/>
      </c>
      <c r="M14" s="12">
        <f>IF($I14&lt;&gt;"Yes",0,$J14*$K14*$L14)</f>
        <v/>
      </c>
      <c r="N14" s="4">
        <f>IF($A14="","",SWITCH($C14,"Fixed","1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4" s="4">
        <f>IF($A14="","",IFERROR(VLOOKUP($A14,Component_Master!$A:$H,8,FALSE),""))</f>
        <v/>
      </c>
    </row>
    <row r="15">
      <c r="A15" s="4">
        <f>IF(Component_Master!A15="","",Component_Master!A15)</f>
        <v/>
      </c>
      <c r="B15" s="4">
        <f>IF($A15="","",IFERROR(VLOOKUP($A15,Component_Master!$A:$H,2,FALSE),""))</f>
        <v/>
      </c>
      <c r="C15" s="4">
        <f>IF($A15="","",IFERROR(VLOOKUP($A15,Component_Master!$A:$H,3,FALSE),""))</f>
        <v/>
      </c>
      <c r="D15" s="4">
        <f>IF($A15="","",IFERROR(VLOOKUP($A15,Component_Master!$A:$H,4,FALSE),""))</f>
        <v/>
      </c>
      <c r="E15" s="4">
        <f>IF($A15="","",IFERROR(VLOOKUP($A15,Component_Master!$A:$H,5,FALSE),""))</f>
        <v/>
      </c>
      <c r="F15" s="4">
        <f>IF($A15="","",IFERROR(VLOOKUP($A15,Component_Master!$A:$H,6,FALSE),""))</f>
        <v/>
      </c>
      <c r="G15" s="4">
        <f>IF($A15="","",IF(COUNTIFS(Project_Type_Master!$A:$A,Inputs!$B$4,Project_Type_Master!$B:$B,$A15,Project_Type_Master!$C:$C,"Yes")&gt;0,"Yes","No"))</f>
        <v/>
      </c>
      <c r="H15" s="4" t="inlineStr">
        <is>
          <t>No</t>
        </is>
      </c>
      <c r="I15" s="4">
        <f>IF($A15="","",IF(Inputs!$B$14="Yes",$G15,$H15))</f>
        <v/>
      </c>
      <c r="J15" s="4">
        <f>IF($A15="","",SWITCH($C15,"Fixed",1,"Per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5" s="12">
        <f>IF($A15="","",IFERROR(VLOOKUP($A15,Rate_Card!$A:$F,3,FALSE),0))</f>
        <v/>
      </c>
      <c r="L15" s="13">
        <f>IF($A15="","",IF($B15="Pass Through Cost",(1+Assumptions!$B$37)*(1+Assumptions!$B$38),IF($E15="External",1,IFERROR(VLOOKUP(Inputs!$B$11,Assumptions!$A$4:$B$6,2,FALSE),1))*IF(OR(ISNUMBER(SEARCH("Training",$A15)),ISNUMBER(SEARCH("Toolkit",$A15)),ISNUMBER(SEARCH("Site Engagement",$A15))),IFERROR(VLOOKUP(Inputs!$B$13,Assumptions!$A$16:$B$21,2,FALSE),1),1)*IF(OR(ISNUMBER(SEARCH("Review",$A15)),ISNUMBER(SEARCH("Oversight",$A15))),IFERROR(VLOOKUP(Inputs!$B$10,Assumptions!$A$25:$B$30,2,FALSE),1),1)*IF(OR($C15="Per Patient Per Visit",ISNUMBER(SEARCH("Follow-up",$A15))),IFERROR(VLOOKUP(Inputs!$B$12,Assumptions!$A$10:$B$12,2,FALSE),1),1)*IFERROR(Assumptions!$B$33,1)))</f>
        <v/>
      </c>
      <c r="M15" s="12">
        <f>IF($I15&lt;&gt;"Yes",0,$J15*$K15*$L15)</f>
        <v/>
      </c>
      <c r="N15" s="4">
        <f>IF($A15="","",SWITCH($C15,"Fixed","1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5" s="4">
        <f>IF($A15="","",IFERROR(VLOOKUP($A15,Component_Master!$A:$H,8,FALSE),""))</f>
        <v/>
      </c>
    </row>
    <row r="16">
      <c r="A16" s="4">
        <f>IF(Component_Master!A16="","",Component_Master!A16)</f>
        <v/>
      </c>
      <c r="B16" s="4">
        <f>IF($A16="","",IFERROR(VLOOKUP($A16,Component_Master!$A:$H,2,FALSE),""))</f>
        <v/>
      </c>
      <c r="C16" s="4">
        <f>IF($A16="","",IFERROR(VLOOKUP($A16,Component_Master!$A:$H,3,FALSE),""))</f>
        <v/>
      </c>
      <c r="D16" s="4">
        <f>IF($A16="","",IFERROR(VLOOKUP($A16,Component_Master!$A:$H,4,FALSE),""))</f>
        <v/>
      </c>
      <c r="E16" s="4">
        <f>IF($A16="","",IFERROR(VLOOKUP($A16,Component_Master!$A:$H,5,FALSE),""))</f>
        <v/>
      </c>
      <c r="F16" s="4">
        <f>IF($A16="","",IFERROR(VLOOKUP($A16,Component_Master!$A:$H,6,FALSE),""))</f>
        <v/>
      </c>
      <c r="G16" s="4">
        <f>IF($A16="","",IF(COUNTIFS(Project_Type_Master!$A:$A,Inputs!$B$4,Project_Type_Master!$B:$B,$A16,Project_Type_Master!$C:$C,"Yes")&gt;0,"Yes","No"))</f>
        <v/>
      </c>
      <c r="H16" s="4" t="inlineStr">
        <is>
          <t>No</t>
        </is>
      </c>
      <c r="I16" s="4">
        <f>IF($A16="","",IF(Inputs!$B$14="Yes",$G16,$H16))</f>
        <v/>
      </c>
      <c r="J16" s="4">
        <f>IF($A16="","",SWITCH($C16,"Fixed",1,"Per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6" s="12">
        <f>IF($A16="","",IFERROR(VLOOKUP($A16,Rate_Card!$A:$F,3,FALSE),0))</f>
        <v/>
      </c>
      <c r="L16" s="13">
        <f>IF($A16="","",IF($B16="Pass Through Cost",(1+Assumptions!$B$37)*(1+Assumptions!$B$38),IF($E16="External",1,IFERROR(VLOOKUP(Inputs!$B$11,Assumptions!$A$4:$B$6,2,FALSE),1))*IF(OR(ISNUMBER(SEARCH("Training",$A16)),ISNUMBER(SEARCH("Toolkit",$A16)),ISNUMBER(SEARCH("Site Engagement",$A16))),IFERROR(VLOOKUP(Inputs!$B$13,Assumptions!$A$16:$B$21,2,FALSE),1),1)*IF(OR(ISNUMBER(SEARCH("Review",$A16)),ISNUMBER(SEARCH("Oversight",$A16))),IFERROR(VLOOKUP(Inputs!$B$10,Assumptions!$A$25:$B$30,2,FALSE),1),1)*IF(OR($C16="Per Patient Per Visit",ISNUMBER(SEARCH("Follow-up",$A16))),IFERROR(VLOOKUP(Inputs!$B$12,Assumptions!$A$10:$B$12,2,FALSE),1),1)*IFERROR(Assumptions!$B$33,1)))</f>
        <v/>
      </c>
      <c r="M16" s="12">
        <f>IF($I16&lt;&gt;"Yes",0,$J16*$K16*$L16)</f>
        <v/>
      </c>
      <c r="N16" s="4">
        <f>IF($A16="","",SWITCH($C16,"Fixed","1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6" s="4">
        <f>IF($A16="","",IFERROR(VLOOKUP($A16,Component_Master!$A:$H,8,FALSE),""))</f>
        <v/>
      </c>
    </row>
    <row r="17">
      <c r="A17" s="4">
        <f>IF(Component_Master!A17="","",Component_Master!A17)</f>
        <v/>
      </c>
      <c r="B17" s="4">
        <f>IF($A17="","",IFERROR(VLOOKUP($A17,Component_Master!$A:$H,2,FALSE),""))</f>
        <v/>
      </c>
      <c r="C17" s="4">
        <f>IF($A17="","",IFERROR(VLOOKUP($A17,Component_Master!$A:$H,3,FALSE),""))</f>
        <v/>
      </c>
      <c r="D17" s="4">
        <f>IF($A17="","",IFERROR(VLOOKUP($A17,Component_Master!$A:$H,4,FALSE),""))</f>
        <v/>
      </c>
      <c r="E17" s="4">
        <f>IF($A17="","",IFERROR(VLOOKUP($A17,Component_Master!$A:$H,5,FALSE),""))</f>
        <v/>
      </c>
      <c r="F17" s="4">
        <f>IF($A17="","",IFERROR(VLOOKUP($A17,Component_Master!$A:$H,6,FALSE),""))</f>
        <v/>
      </c>
      <c r="G17" s="4">
        <f>IF($A17="","",IF(COUNTIFS(Project_Type_Master!$A:$A,Inputs!$B$4,Project_Type_Master!$B:$B,$A17,Project_Type_Master!$C:$C,"Yes")&gt;0,"Yes","No"))</f>
        <v/>
      </c>
      <c r="H17" s="4" t="inlineStr">
        <is>
          <t>No</t>
        </is>
      </c>
      <c r="I17" s="4">
        <f>IF($A17="","",IF(Inputs!$B$14="Yes",$G17,$H17))</f>
        <v/>
      </c>
      <c r="J17" s="4">
        <f>IF($A17="","",SWITCH($C17,"Fixed",1,"Per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7" s="12">
        <f>IF($A17="","",IFERROR(VLOOKUP($A17,Rate_Card!$A:$F,3,FALSE),0))</f>
        <v/>
      </c>
      <c r="L17" s="13">
        <f>IF($A17="","",IF($B17="Pass Through Cost",(1+Assumptions!$B$37)*(1+Assumptions!$B$38),IF($E17="External",1,IFERROR(VLOOKUP(Inputs!$B$11,Assumptions!$A$4:$B$6,2,FALSE),1))*IF(OR(ISNUMBER(SEARCH("Training",$A17)),ISNUMBER(SEARCH("Toolkit",$A17)),ISNUMBER(SEARCH("Site Engagement",$A17))),IFERROR(VLOOKUP(Inputs!$B$13,Assumptions!$A$16:$B$21,2,FALSE),1),1)*IF(OR(ISNUMBER(SEARCH("Review",$A17)),ISNUMBER(SEARCH("Oversight",$A17))),IFERROR(VLOOKUP(Inputs!$B$10,Assumptions!$A$25:$B$30,2,FALSE),1),1)*IF(OR($C17="Per Patient Per Visit",ISNUMBER(SEARCH("Follow-up",$A17))),IFERROR(VLOOKUP(Inputs!$B$12,Assumptions!$A$10:$B$12,2,FALSE),1),1)*IFERROR(Assumptions!$B$33,1)))</f>
        <v/>
      </c>
      <c r="M17" s="12">
        <f>IF($I17&lt;&gt;"Yes",0,$J17*$K17*$L17)</f>
        <v/>
      </c>
      <c r="N17" s="4">
        <f>IF($A17="","",SWITCH($C17,"Fixed","1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7" s="4">
        <f>IF($A17="","",IFERROR(VLOOKUP($A17,Component_Master!$A:$H,8,FALSE),""))</f>
        <v/>
      </c>
    </row>
    <row r="18">
      <c r="A18" s="4">
        <f>IF(Component_Master!A18="","",Component_Master!A18)</f>
        <v/>
      </c>
      <c r="B18" s="4">
        <f>IF($A18="","",IFERROR(VLOOKUP($A18,Component_Master!$A:$H,2,FALSE),""))</f>
        <v/>
      </c>
      <c r="C18" s="4">
        <f>IF($A18="","",IFERROR(VLOOKUP($A18,Component_Master!$A:$H,3,FALSE),""))</f>
        <v/>
      </c>
      <c r="D18" s="4">
        <f>IF($A18="","",IFERROR(VLOOKUP($A18,Component_Master!$A:$H,4,FALSE),""))</f>
        <v/>
      </c>
      <c r="E18" s="4">
        <f>IF($A18="","",IFERROR(VLOOKUP($A18,Component_Master!$A:$H,5,FALSE),""))</f>
        <v/>
      </c>
      <c r="F18" s="4">
        <f>IF($A18="","",IFERROR(VLOOKUP($A18,Component_Master!$A:$H,6,FALSE),""))</f>
        <v/>
      </c>
      <c r="G18" s="4">
        <f>IF($A18="","",IF(COUNTIFS(Project_Type_Master!$A:$A,Inputs!$B$4,Project_Type_Master!$B:$B,$A18,Project_Type_Master!$C:$C,"Yes")&gt;0,"Yes","No"))</f>
        <v/>
      </c>
      <c r="H18" s="4" t="inlineStr">
        <is>
          <t>No</t>
        </is>
      </c>
      <c r="I18" s="4">
        <f>IF($A18="","",IF(Inputs!$B$14="Yes",$G18,$H18))</f>
        <v/>
      </c>
      <c r="J18" s="4">
        <f>IF($A18="","",SWITCH($C18,"Fixed",1,"Per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8" s="12">
        <f>IF($A18="","",IFERROR(VLOOKUP($A18,Rate_Card!$A:$F,3,FALSE),0))</f>
        <v/>
      </c>
      <c r="L18" s="13">
        <f>IF($A18="","",IF($B18="Pass Through Cost",(1+Assumptions!$B$37)*(1+Assumptions!$B$38),IF($E18="External",1,IFERROR(VLOOKUP(Inputs!$B$11,Assumptions!$A$4:$B$6,2,FALSE),1))*IF(OR(ISNUMBER(SEARCH("Training",$A18)),ISNUMBER(SEARCH("Toolkit",$A18)),ISNUMBER(SEARCH("Site Engagement",$A18))),IFERROR(VLOOKUP(Inputs!$B$13,Assumptions!$A$16:$B$21,2,FALSE),1),1)*IF(OR(ISNUMBER(SEARCH("Review",$A18)),ISNUMBER(SEARCH("Oversight",$A18))),IFERROR(VLOOKUP(Inputs!$B$10,Assumptions!$A$25:$B$30,2,FALSE),1),1)*IF(OR($C18="Per Patient Per Visit",ISNUMBER(SEARCH("Follow-up",$A18))),IFERROR(VLOOKUP(Inputs!$B$12,Assumptions!$A$10:$B$12,2,FALSE),1),1)*IFERROR(Assumptions!$B$33,1)))</f>
        <v/>
      </c>
      <c r="M18" s="12">
        <f>IF($I18&lt;&gt;"Yes",0,$J18*$K18*$L18)</f>
        <v/>
      </c>
      <c r="N18" s="4">
        <f>IF($A18="","",SWITCH($C18,"Fixed","1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8" s="4">
        <f>IF($A18="","",IFERROR(VLOOKUP($A18,Component_Master!$A:$H,8,FALSE),""))</f>
        <v/>
      </c>
    </row>
    <row r="19">
      <c r="A19" s="4">
        <f>IF(Component_Master!A19="","",Component_Master!A19)</f>
        <v/>
      </c>
      <c r="B19" s="4">
        <f>IF($A19="","",IFERROR(VLOOKUP($A19,Component_Master!$A:$H,2,FALSE),""))</f>
        <v/>
      </c>
      <c r="C19" s="4">
        <f>IF($A19="","",IFERROR(VLOOKUP($A19,Component_Master!$A:$H,3,FALSE),""))</f>
        <v/>
      </c>
      <c r="D19" s="4">
        <f>IF($A19="","",IFERROR(VLOOKUP($A19,Component_Master!$A:$H,4,FALSE),""))</f>
        <v/>
      </c>
      <c r="E19" s="4">
        <f>IF($A19="","",IFERROR(VLOOKUP($A19,Component_Master!$A:$H,5,FALSE),""))</f>
        <v/>
      </c>
      <c r="F19" s="4">
        <f>IF($A19="","",IFERROR(VLOOKUP($A19,Component_Master!$A:$H,6,FALSE),""))</f>
        <v/>
      </c>
      <c r="G19" s="4">
        <f>IF($A19="","",IF(COUNTIFS(Project_Type_Master!$A:$A,Inputs!$B$4,Project_Type_Master!$B:$B,$A19,Project_Type_Master!$C:$C,"Yes")&gt;0,"Yes","No"))</f>
        <v/>
      </c>
      <c r="H19" s="4" t="inlineStr">
        <is>
          <t>No</t>
        </is>
      </c>
      <c r="I19" s="4">
        <f>IF($A19="","",IF(Inputs!$B$14="Yes",$G19,$H19))</f>
        <v/>
      </c>
      <c r="J19" s="4">
        <f>IF($A19="","",SWITCH($C19,"Fixed",1,"Per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9" s="12">
        <f>IF($A19="","",IFERROR(VLOOKUP($A19,Rate_Card!$A:$F,3,FALSE),0))</f>
        <v/>
      </c>
      <c r="L19" s="13">
        <f>IF($A19="","",IF($B19="Pass Through Cost",(1+Assumptions!$B$37)*(1+Assumptions!$B$38),IF($E19="External",1,IFERROR(VLOOKUP(Inputs!$B$11,Assumptions!$A$4:$B$6,2,FALSE),1))*IF(OR(ISNUMBER(SEARCH("Training",$A19)),ISNUMBER(SEARCH("Toolkit",$A19)),ISNUMBER(SEARCH("Site Engagement",$A19))),IFERROR(VLOOKUP(Inputs!$B$13,Assumptions!$A$16:$B$21,2,FALSE),1),1)*IF(OR(ISNUMBER(SEARCH("Review",$A19)),ISNUMBER(SEARCH("Oversight",$A19))),IFERROR(VLOOKUP(Inputs!$B$10,Assumptions!$A$25:$B$30,2,FALSE),1),1)*IF(OR($C19="Per Patient Per Visit",ISNUMBER(SEARCH("Follow-up",$A19))),IFERROR(VLOOKUP(Inputs!$B$12,Assumptions!$A$10:$B$12,2,FALSE),1),1)*IFERROR(Assumptions!$B$33,1)))</f>
        <v/>
      </c>
      <c r="M19" s="12">
        <f>IF($I19&lt;&gt;"Yes",0,$J19*$K19*$L19)</f>
        <v/>
      </c>
      <c r="N19" s="4">
        <f>IF($A19="","",SWITCH($C19,"Fixed","1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9" s="4">
        <f>IF($A19="","",IFERROR(VLOOKUP($A19,Component_Master!$A:$H,8,FALSE),""))</f>
        <v/>
      </c>
    </row>
    <row r="20">
      <c r="A20" s="4">
        <f>IF(Component_Master!A20="","",Component_Master!A20)</f>
        <v/>
      </c>
      <c r="B20" s="4">
        <f>IF($A20="","",IFERROR(VLOOKUP($A20,Component_Master!$A:$H,2,FALSE),""))</f>
        <v/>
      </c>
      <c r="C20" s="4">
        <f>IF($A20="","",IFERROR(VLOOKUP($A20,Component_Master!$A:$H,3,FALSE),""))</f>
        <v/>
      </c>
      <c r="D20" s="4">
        <f>IF($A20="","",IFERROR(VLOOKUP($A20,Component_Master!$A:$H,4,FALSE),""))</f>
        <v/>
      </c>
      <c r="E20" s="4">
        <f>IF($A20="","",IFERROR(VLOOKUP($A20,Component_Master!$A:$H,5,FALSE),""))</f>
        <v/>
      </c>
      <c r="F20" s="4">
        <f>IF($A20="","",IFERROR(VLOOKUP($A20,Component_Master!$A:$H,6,FALSE),""))</f>
        <v/>
      </c>
      <c r="G20" s="4">
        <f>IF($A20="","",IF(COUNTIFS(Project_Type_Master!$A:$A,Inputs!$B$4,Project_Type_Master!$B:$B,$A20,Project_Type_Master!$C:$C,"Yes")&gt;0,"Yes","No"))</f>
        <v/>
      </c>
      <c r="H20" s="4" t="inlineStr">
        <is>
          <t>No</t>
        </is>
      </c>
      <c r="I20" s="4">
        <f>IF($A20="","",IF(Inputs!$B$14="Yes",$G20,$H20))</f>
        <v/>
      </c>
      <c r="J20" s="4">
        <f>IF($A20="","",SWITCH($C20,"Fixed",1,"Per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20" s="12">
        <f>IF($A20="","",IFERROR(VLOOKUP($A20,Rate_Card!$A:$F,3,FALSE),0))</f>
        <v/>
      </c>
      <c r="L20" s="13">
        <f>IF($A20="","",IF($B20="Pass Through Cost",(1+Assumptions!$B$37)*(1+Assumptions!$B$38),IF($E20="External",1,IFERROR(VLOOKUP(Inputs!$B$11,Assumptions!$A$4:$B$6,2,FALSE),1))*IF(OR(ISNUMBER(SEARCH("Training",$A20)),ISNUMBER(SEARCH("Toolkit",$A20)),ISNUMBER(SEARCH("Site Engagement",$A20))),IFERROR(VLOOKUP(Inputs!$B$13,Assumptions!$A$16:$B$21,2,FALSE),1),1)*IF(OR(ISNUMBER(SEARCH("Review",$A20)),ISNUMBER(SEARCH("Oversight",$A20))),IFERROR(VLOOKUP(Inputs!$B$10,Assumptions!$A$25:$B$30,2,FALSE),1),1)*IF(OR($C20="Per Patient Per Visit",ISNUMBER(SEARCH("Follow-up",$A20))),IFERROR(VLOOKUP(Inputs!$B$12,Assumptions!$A$10:$B$12,2,FALSE),1),1)*IFERROR(Assumptions!$B$33,1)))</f>
        <v/>
      </c>
      <c r="M20" s="12">
        <f>IF($I20&lt;&gt;"Yes",0,$J20*$K20*$L20)</f>
        <v/>
      </c>
      <c r="N20" s="4">
        <f>IF($A20="","",SWITCH($C20,"Fixed","1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20" s="4">
        <f>IF($A20="","",IFERROR(VLOOKUP($A20,Component_Master!$A:$H,8,FALSE),""))</f>
        <v/>
      </c>
    </row>
    <row r="21">
      <c r="A21" s="4">
        <f>IF(Component_Master!A21="","",Component_Master!A21)</f>
        <v/>
      </c>
      <c r="B21" s="4">
        <f>IF($A21="","",IFERROR(VLOOKUP($A21,Component_Master!$A:$H,2,FALSE),""))</f>
        <v/>
      </c>
      <c r="C21" s="4">
        <f>IF($A21="","",IFERROR(VLOOKUP($A21,Component_Master!$A:$H,3,FALSE),""))</f>
        <v/>
      </c>
      <c r="D21" s="4">
        <f>IF($A21="","",IFERROR(VLOOKUP($A21,Component_Master!$A:$H,4,FALSE),""))</f>
        <v/>
      </c>
      <c r="E21" s="4">
        <f>IF($A21="","",IFERROR(VLOOKUP($A21,Component_Master!$A:$H,5,FALSE),""))</f>
        <v/>
      </c>
      <c r="F21" s="4">
        <f>IF($A21="","",IFERROR(VLOOKUP($A21,Component_Master!$A:$H,6,FALSE),""))</f>
        <v/>
      </c>
      <c r="G21" s="4">
        <f>IF($A21="","",IF(COUNTIFS(Project_Type_Master!$A:$A,Inputs!$B$4,Project_Type_Master!$B:$B,$A21,Project_Type_Master!$C:$C,"Yes")&gt;0,"Yes","No"))</f>
        <v/>
      </c>
      <c r="H21" s="4" t="inlineStr">
        <is>
          <t>No</t>
        </is>
      </c>
      <c r="I21" s="4">
        <f>IF($A21="","",IF(Inputs!$B$14="Yes",$G21,$H21))</f>
        <v/>
      </c>
      <c r="J21" s="4">
        <f>IF($A21="","",SWITCH($C21,"Fixed",1,"Per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21" s="12">
        <f>IF($A21="","",IFERROR(VLOOKUP($A21,Rate_Card!$A:$F,3,FALSE),0))</f>
        <v/>
      </c>
      <c r="L21" s="13">
        <f>IF($A21="","",IF($B21="Pass Through Cost",(1+Assumptions!$B$37)*(1+Assumptions!$B$38),IF($E21="External",1,IFERROR(VLOOKUP(Inputs!$B$11,Assumptions!$A$4:$B$6,2,FALSE),1))*IF(OR(ISNUMBER(SEARCH("Training",$A21)),ISNUMBER(SEARCH("Toolkit",$A21)),ISNUMBER(SEARCH("Site Engagement",$A21))),IFERROR(VLOOKUP(Inputs!$B$13,Assumptions!$A$16:$B$21,2,FALSE),1),1)*IF(OR(ISNUMBER(SEARCH("Review",$A21)),ISNUMBER(SEARCH("Oversight",$A21))),IFERROR(VLOOKUP(Inputs!$B$10,Assumptions!$A$25:$B$30,2,FALSE),1),1)*IF(OR($C21="Per Patient Per Visit",ISNUMBER(SEARCH("Follow-up",$A21))),IFERROR(VLOOKUP(Inputs!$B$12,Assumptions!$A$10:$B$12,2,FALSE),1),1)*IFERROR(Assumptions!$B$33,1)))</f>
        <v/>
      </c>
      <c r="M21" s="12">
        <f>IF($I21&lt;&gt;"Yes",0,$J21*$K21*$L21)</f>
        <v/>
      </c>
      <c r="N21" s="4">
        <f>IF($A21="","",SWITCH($C21,"Fixed","1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21" s="4">
        <f>IF($A21="","",IFERROR(VLOOKUP($A21,Component_Master!$A:$H,8,FALSE),""))</f>
        <v/>
      </c>
    </row>
    <row r="22">
      <c r="A22" s="4">
        <f>IF(Component_Master!A22="","",Component_Master!A22)</f>
        <v/>
      </c>
      <c r="B22" s="4">
        <f>IF($A22="","",IFERROR(VLOOKUP($A22,Component_Master!$A:$H,2,FALSE),""))</f>
        <v/>
      </c>
      <c r="C22" s="4">
        <f>IF($A22="","",IFERROR(VLOOKUP($A22,Component_Master!$A:$H,3,FALSE),""))</f>
        <v/>
      </c>
      <c r="D22" s="4">
        <f>IF($A22="","",IFERROR(VLOOKUP($A22,Component_Master!$A:$H,4,FALSE),""))</f>
        <v/>
      </c>
      <c r="E22" s="4">
        <f>IF($A22="","",IFERROR(VLOOKUP($A22,Component_Master!$A:$H,5,FALSE),""))</f>
        <v/>
      </c>
      <c r="F22" s="4">
        <f>IF($A22="","",IFERROR(VLOOKUP($A22,Component_Master!$A:$H,6,FALSE),""))</f>
        <v/>
      </c>
      <c r="G22" s="4">
        <f>IF($A22="","",IF(COUNTIFS(Project_Type_Master!$A:$A,Inputs!$B$4,Project_Type_Master!$B:$B,$A22,Project_Type_Master!$C:$C,"Yes")&gt;0,"Yes","No"))</f>
        <v/>
      </c>
      <c r="H22" s="4" t="inlineStr">
        <is>
          <t>No</t>
        </is>
      </c>
      <c r="I22" s="4">
        <f>IF($A22="","",IF(Inputs!$B$14="Yes",$G22,$H22))</f>
        <v/>
      </c>
      <c r="J22" s="4">
        <f>IF($A22="","",SWITCH($C22,"Fixed",1,"Per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22" s="12">
        <f>IF($A22="","",IFERROR(VLOOKUP($A22,Rate_Card!$A:$F,3,FALSE),0))</f>
        <v/>
      </c>
      <c r="L22" s="13">
        <f>IF($A22="","",IF($B22="Pass Through Cost",(1+Assumptions!$B$37)*(1+Assumptions!$B$38),IF($E22="External",1,IFERROR(VLOOKUP(Inputs!$B$11,Assumptions!$A$4:$B$6,2,FALSE),1))*IF(OR(ISNUMBER(SEARCH("Training",$A22)),ISNUMBER(SEARCH("Toolkit",$A22)),ISNUMBER(SEARCH("Site Engagement",$A22))),IFERROR(VLOOKUP(Inputs!$B$13,Assumptions!$A$16:$B$21,2,FALSE),1),1)*IF(OR(ISNUMBER(SEARCH("Review",$A22)),ISNUMBER(SEARCH("Oversight",$A22))),IFERROR(VLOOKUP(Inputs!$B$10,Assumptions!$A$25:$B$30,2,FALSE),1),1)*IF(OR($C22="Per Patient Per Visit",ISNUMBER(SEARCH("Follow-up",$A22))),IFERROR(VLOOKUP(Inputs!$B$12,Assumptions!$A$10:$B$12,2,FALSE),1),1)*IFERROR(Assumptions!$B$33,1)))</f>
        <v/>
      </c>
      <c r="M22" s="12">
        <f>IF($I22&lt;&gt;"Yes",0,$J22*$K22*$L22)</f>
        <v/>
      </c>
      <c r="N22" s="4">
        <f>IF($A22="","",SWITCH($C22,"Fixed","1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22" s="4">
        <f>IF($A22="","",IFERROR(VLOOKUP($A22,Component_Master!$A:$H,8,FALSE),""))</f>
        <v/>
      </c>
    </row>
    <row r="23">
      <c r="A23" s="4">
        <f>IF(Component_Master!A23="","",Component_Master!A23)</f>
        <v/>
      </c>
      <c r="B23" s="4">
        <f>IF($A23="","",IFERROR(VLOOKUP($A23,Component_Master!$A:$H,2,FALSE),""))</f>
        <v/>
      </c>
      <c r="C23" s="4">
        <f>IF($A23="","",IFERROR(VLOOKUP($A23,Component_Master!$A:$H,3,FALSE),""))</f>
        <v/>
      </c>
      <c r="D23" s="4">
        <f>IF($A23="","",IFERROR(VLOOKUP($A23,Component_Master!$A:$H,4,FALSE),""))</f>
        <v/>
      </c>
      <c r="E23" s="4">
        <f>IF($A23="","",IFERROR(VLOOKUP($A23,Component_Master!$A:$H,5,FALSE),""))</f>
        <v/>
      </c>
      <c r="F23" s="4">
        <f>IF($A23="","",IFERROR(VLOOKUP($A23,Component_Master!$A:$H,6,FALSE),""))</f>
        <v/>
      </c>
      <c r="G23" s="4">
        <f>IF($A23="","",IF(COUNTIFS(Project_Type_Master!$A:$A,Inputs!$B$4,Project_Type_Master!$B:$B,$A23,Project_Type_Master!$C:$C,"Yes")&gt;0,"Yes","No"))</f>
        <v/>
      </c>
      <c r="H23" s="4" t="inlineStr">
        <is>
          <t>No</t>
        </is>
      </c>
      <c r="I23" s="4">
        <f>IF($A23="","",IF(Inputs!$B$14="Yes",$G23,$H23))</f>
        <v/>
      </c>
      <c r="J23" s="4">
        <f>IF($A23="","",SWITCH($C23,"Fixed",1,"Per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23" s="12">
        <f>IF($A23="","",IFERROR(VLOOKUP($A23,Rate_Card!$A:$F,3,FALSE),0))</f>
        <v/>
      </c>
      <c r="L23" s="13">
        <f>IF($A23="","",IF($B23="Pass Through Cost",(1+Assumptions!$B$37)*(1+Assumptions!$B$38),IF($E23="External",1,IFERROR(VLOOKUP(Inputs!$B$11,Assumptions!$A$4:$B$6,2,FALSE),1))*IF(OR(ISNUMBER(SEARCH("Training",$A23)),ISNUMBER(SEARCH("Toolkit",$A23)),ISNUMBER(SEARCH("Site Engagement",$A23))),IFERROR(VLOOKUP(Inputs!$B$13,Assumptions!$A$16:$B$21,2,FALSE),1),1)*IF(OR(ISNUMBER(SEARCH("Review",$A23)),ISNUMBER(SEARCH("Oversight",$A23))),IFERROR(VLOOKUP(Inputs!$B$10,Assumptions!$A$25:$B$30,2,FALSE),1),1)*IF(OR($C23="Per Patient Per Visit",ISNUMBER(SEARCH("Follow-up",$A23))),IFERROR(VLOOKUP(Inputs!$B$12,Assumptions!$A$10:$B$12,2,FALSE),1),1)*IFERROR(Assumptions!$B$33,1)))</f>
        <v/>
      </c>
      <c r="M23" s="12">
        <f>IF($I23&lt;&gt;"Yes",0,$J23*$K23*$L23)</f>
        <v/>
      </c>
      <c r="N23" s="4">
        <f>IF($A23="","",SWITCH($C23,"Fixed","1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23" s="4">
        <f>IF($A23="","",IFERROR(VLOOKUP($A23,Component_Master!$A:$H,8,FALSE),""))</f>
        <v/>
      </c>
    </row>
    <row r="24">
      <c r="A24" s="4">
        <f>IF(Component_Master!A24="","",Component_Master!A24)</f>
        <v/>
      </c>
      <c r="B24" s="4">
        <f>IF($A24="","",IFERROR(VLOOKUP($A24,Component_Master!$A:$H,2,FALSE),""))</f>
        <v/>
      </c>
      <c r="C24" s="4">
        <f>IF($A24="","",IFERROR(VLOOKUP($A24,Component_Master!$A:$H,3,FALSE),""))</f>
        <v/>
      </c>
      <c r="D24" s="4">
        <f>IF($A24="","",IFERROR(VLOOKUP($A24,Component_Master!$A:$H,4,FALSE),""))</f>
        <v/>
      </c>
      <c r="E24" s="4">
        <f>IF($A24="","",IFERROR(VLOOKUP($A24,Component_Master!$A:$H,5,FALSE),""))</f>
        <v/>
      </c>
      <c r="F24" s="4">
        <f>IF($A24="","",IFERROR(VLOOKUP($A24,Component_Master!$A:$H,6,FALSE),""))</f>
        <v/>
      </c>
      <c r="G24" s="4">
        <f>IF($A24="","",IF(COUNTIFS(Project_Type_Master!$A:$A,Inputs!$B$4,Project_Type_Master!$B:$B,$A24,Project_Type_Master!$C:$C,"Yes")&gt;0,"Yes","No"))</f>
        <v/>
      </c>
      <c r="H24" s="4" t="inlineStr">
        <is>
          <t>No</t>
        </is>
      </c>
      <c r="I24" s="4">
        <f>IF($A24="","",IF(Inputs!$B$14="Yes",$G24,$H24))</f>
        <v/>
      </c>
      <c r="J24" s="4">
        <f>IF($A24="","",SWITCH($C24,"Fixed",1,"Per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24" s="12">
        <f>IF($A24="","",IFERROR(VLOOKUP($A24,Rate_Card!$A:$F,3,FALSE),0))</f>
        <v/>
      </c>
      <c r="L24" s="13">
        <f>IF($A24="","",IF($B24="Pass Through Cost",(1+Assumptions!$B$37)*(1+Assumptions!$B$38),IF($E24="External",1,IFERROR(VLOOKUP(Inputs!$B$11,Assumptions!$A$4:$B$6,2,FALSE),1))*IF(OR(ISNUMBER(SEARCH("Training",$A24)),ISNUMBER(SEARCH("Toolkit",$A24)),ISNUMBER(SEARCH("Site Engagement",$A24))),IFERROR(VLOOKUP(Inputs!$B$13,Assumptions!$A$16:$B$21,2,FALSE),1),1)*IF(OR(ISNUMBER(SEARCH("Review",$A24)),ISNUMBER(SEARCH("Oversight",$A24))),IFERROR(VLOOKUP(Inputs!$B$10,Assumptions!$A$25:$B$30,2,FALSE),1),1)*IF(OR($C24="Per Patient Per Visit",ISNUMBER(SEARCH("Follow-up",$A24))),IFERROR(VLOOKUP(Inputs!$B$12,Assumptions!$A$10:$B$12,2,FALSE),1),1)*IFERROR(Assumptions!$B$33,1)))</f>
        <v/>
      </c>
      <c r="M24" s="12">
        <f>IF($I24&lt;&gt;"Yes",0,$J24*$K24*$L24)</f>
        <v/>
      </c>
      <c r="N24" s="4">
        <f>IF($A24="","",SWITCH($C24,"Fixed","1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24" s="4">
        <f>IF($A24="","",IFERROR(VLOOKUP($A24,Component_Master!$A:$H,8,FALSE),""))</f>
        <v/>
      </c>
    </row>
    <row r="25">
      <c r="A25" s="4">
        <f>IF(Component_Master!A25="","",Component_Master!A25)</f>
        <v/>
      </c>
      <c r="B25" s="4">
        <f>IF($A25="","",IFERROR(VLOOKUP($A25,Component_Master!$A:$H,2,FALSE),""))</f>
        <v/>
      </c>
      <c r="C25" s="4">
        <f>IF($A25="","",IFERROR(VLOOKUP($A25,Component_Master!$A:$H,3,FALSE),""))</f>
        <v/>
      </c>
      <c r="D25" s="4">
        <f>IF($A25="","",IFERROR(VLOOKUP($A25,Component_Master!$A:$H,4,FALSE),""))</f>
        <v/>
      </c>
      <c r="E25" s="4">
        <f>IF($A25="","",IFERROR(VLOOKUP($A25,Component_Master!$A:$H,5,FALSE),""))</f>
        <v/>
      </c>
      <c r="F25" s="4">
        <f>IF($A25="","",IFERROR(VLOOKUP($A25,Component_Master!$A:$H,6,FALSE),""))</f>
        <v/>
      </c>
      <c r="G25" s="4">
        <f>IF($A25="","",IF(COUNTIFS(Project_Type_Master!$A:$A,Inputs!$B$4,Project_Type_Master!$B:$B,$A25,Project_Type_Master!$C:$C,"Yes")&gt;0,"Yes","No"))</f>
        <v/>
      </c>
      <c r="H25" s="4" t="inlineStr">
        <is>
          <t>No</t>
        </is>
      </c>
      <c r="I25" s="4">
        <f>IF($A25="","",IF(Inputs!$B$14="Yes",$G25,$H25))</f>
        <v/>
      </c>
      <c r="J25" s="4">
        <f>IF($A25="","",SWITCH($C25,"Fixed",1,"Per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25" s="12">
        <f>IF($A25="","",IFERROR(VLOOKUP($A25,Rate_Card!$A:$F,3,FALSE),0))</f>
        <v/>
      </c>
      <c r="L25" s="13">
        <f>IF($A25="","",IF($B25="Pass Through Cost",(1+Assumptions!$B$37)*(1+Assumptions!$B$38),IF($E25="External",1,IFERROR(VLOOKUP(Inputs!$B$11,Assumptions!$A$4:$B$6,2,FALSE),1))*IF(OR(ISNUMBER(SEARCH("Training",$A25)),ISNUMBER(SEARCH("Toolkit",$A25)),ISNUMBER(SEARCH("Site Engagement",$A25))),IFERROR(VLOOKUP(Inputs!$B$13,Assumptions!$A$16:$B$21,2,FALSE),1),1)*IF(OR(ISNUMBER(SEARCH("Review",$A25)),ISNUMBER(SEARCH("Oversight",$A25))),IFERROR(VLOOKUP(Inputs!$B$10,Assumptions!$A$25:$B$30,2,FALSE),1),1)*IF(OR($C25="Per Patient Per Visit",ISNUMBER(SEARCH("Follow-up",$A25))),IFERROR(VLOOKUP(Inputs!$B$12,Assumptions!$A$10:$B$12,2,FALSE),1),1)*IFERROR(Assumptions!$B$33,1)))</f>
        <v/>
      </c>
      <c r="M25" s="12">
        <f>IF($I25&lt;&gt;"Yes",0,$J25*$K25*$L25)</f>
        <v/>
      </c>
      <c r="N25" s="4">
        <f>IF($A25="","",SWITCH($C25,"Fixed","1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25" s="4">
        <f>IF($A25="","",IFERROR(VLOOKUP($A25,Component_Master!$A:$H,8,FALSE),""))</f>
        <v/>
      </c>
    </row>
    <row r="26">
      <c r="A26" s="4">
        <f>IF(Component_Master!A26="","",Component_Master!A26)</f>
        <v/>
      </c>
      <c r="B26" s="4">
        <f>IF($A26="","",IFERROR(VLOOKUP($A26,Component_Master!$A:$H,2,FALSE),""))</f>
        <v/>
      </c>
      <c r="C26" s="4">
        <f>IF($A26="","",IFERROR(VLOOKUP($A26,Component_Master!$A:$H,3,FALSE),""))</f>
        <v/>
      </c>
      <c r="D26" s="4">
        <f>IF($A26="","",IFERROR(VLOOKUP($A26,Component_Master!$A:$H,4,FALSE),""))</f>
        <v/>
      </c>
      <c r="E26" s="4">
        <f>IF($A26="","",IFERROR(VLOOKUP($A26,Component_Master!$A:$H,5,FALSE),""))</f>
        <v/>
      </c>
      <c r="F26" s="4">
        <f>IF($A26="","",IFERROR(VLOOKUP($A26,Component_Master!$A:$H,6,FALSE),""))</f>
        <v/>
      </c>
      <c r="G26" s="4">
        <f>IF($A26="","",IF(COUNTIFS(Project_Type_Master!$A:$A,Inputs!$B$4,Project_Type_Master!$B:$B,$A26,Project_Type_Master!$C:$C,"Yes")&gt;0,"Yes","No"))</f>
        <v/>
      </c>
      <c r="H26" s="4" t="inlineStr">
        <is>
          <t>No</t>
        </is>
      </c>
      <c r="I26" s="4">
        <f>IF($A26="","",IF(Inputs!$B$14="Yes",$G26,$H26))</f>
        <v/>
      </c>
      <c r="J26" s="4">
        <f>IF($A26="","",SWITCH($C26,"Fixed",1,"Per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26" s="12">
        <f>IF($A26="","",IFERROR(VLOOKUP($A26,Rate_Card!$A:$F,3,FALSE),0))</f>
        <v/>
      </c>
      <c r="L26" s="13">
        <f>IF($A26="","",IF($B26="Pass Through Cost",(1+Assumptions!$B$37)*(1+Assumptions!$B$38),IF($E26="External",1,IFERROR(VLOOKUP(Inputs!$B$11,Assumptions!$A$4:$B$6,2,FALSE),1))*IF(OR(ISNUMBER(SEARCH("Training",$A26)),ISNUMBER(SEARCH("Toolkit",$A26)),ISNUMBER(SEARCH("Site Engagement",$A26))),IFERROR(VLOOKUP(Inputs!$B$13,Assumptions!$A$16:$B$21,2,FALSE),1),1)*IF(OR(ISNUMBER(SEARCH("Review",$A26)),ISNUMBER(SEARCH("Oversight",$A26))),IFERROR(VLOOKUP(Inputs!$B$10,Assumptions!$A$25:$B$30,2,FALSE),1),1)*IF(OR($C26="Per Patient Per Visit",ISNUMBER(SEARCH("Follow-up",$A26))),IFERROR(VLOOKUP(Inputs!$B$12,Assumptions!$A$10:$B$12,2,FALSE),1),1)*IFERROR(Assumptions!$B$33,1)))</f>
        <v/>
      </c>
      <c r="M26" s="12">
        <f>IF($I26&lt;&gt;"Yes",0,$J26*$K26*$L26)</f>
        <v/>
      </c>
      <c r="N26" s="4">
        <f>IF($A26="","",SWITCH($C26,"Fixed","1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26" s="4">
        <f>IF($A26="","",IFERROR(VLOOKUP($A26,Component_Master!$A:$H,8,FALSE),""))</f>
        <v/>
      </c>
    </row>
    <row r="27">
      <c r="A27" s="4">
        <f>IF(Component_Master!A27="","",Component_Master!A27)</f>
        <v/>
      </c>
      <c r="B27" s="4">
        <f>IF($A27="","",IFERROR(VLOOKUP($A27,Component_Master!$A:$H,2,FALSE),""))</f>
        <v/>
      </c>
      <c r="C27" s="4">
        <f>IF($A27="","",IFERROR(VLOOKUP($A27,Component_Master!$A:$H,3,FALSE),""))</f>
        <v/>
      </c>
      <c r="D27" s="4">
        <f>IF($A27="","",IFERROR(VLOOKUP($A27,Component_Master!$A:$H,4,FALSE),""))</f>
        <v/>
      </c>
      <c r="E27" s="4">
        <f>IF($A27="","",IFERROR(VLOOKUP($A27,Component_Master!$A:$H,5,FALSE),""))</f>
        <v/>
      </c>
      <c r="F27" s="4">
        <f>IF($A27="","",IFERROR(VLOOKUP($A27,Component_Master!$A:$H,6,FALSE),""))</f>
        <v/>
      </c>
      <c r="G27" s="4">
        <f>IF($A27="","",IF(COUNTIFS(Project_Type_Master!$A:$A,Inputs!$B$4,Project_Type_Master!$B:$B,$A27,Project_Type_Master!$C:$C,"Yes")&gt;0,"Yes","No"))</f>
        <v/>
      </c>
      <c r="H27" s="4" t="inlineStr">
        <is>
          <t>No</t>
        </is>
      </c>
      <c r="I27" s="4">
        <f>IF($A27="","",IF(Inputs!$B$14="Yes",$G27,$H27))</f>
        <v/>
      </c>
      <c r="J27" s="4">
        <f>IF($A27="","",SWITCH($C27,"Fixed",1,"Per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27" s="12">
        <f>IF($A27="","",IFERROR(VLOOKUP($A27,Rate_Card!$A:$F,3,FALSE),0))</f>
        <v/>
      </c>
      <c r="L27" s="13">
        <f>IF($A27="","",IF($B27="Pass Through Cost",(1+Assumptions!$B$37)*(1+Assumptions!$B$38),IF($E27="External",1,IFERROR(VLOOKUP(Inputs!$B$11,Assumptions!$A$4:$B$6,2,FALSE),1))*IF(OR(ISNUMBER(SEARCH("Training",$A27)),ISNUMBER(SEARCH("Toolkit",$A27)),ISNUMBER(SEARCH("Site Engagement",$A27))),IFERROR(VLOOKUP(Inputs!$B$13,Assumptions!$A$16:$B$21,2,FALSE),1),1)*IF(OR(ISNUMBER(SEARCH("Review",$A27)),ISNUMBER(SEARCH("Oversight",$A27))),IFERROR(VLOOKUP(Inputs!$B$10,Assumptions!$A$25:$B$30,2,FALSE),1),1)*IF(OR($C27="Per Patient Per Visit",ISNUMBER(SEARCH("Follow-up",$A27))),IFERROR(VLOOKUP(Inputs!$B$12,Assumptions!$A$10:$B$12,2,FALSE),1),1)*IFERROR(Assumptions!$B$33,1)))</f>
        <v/>
      </c>
      <c r="M27" s="12">
        <f>IF($I27&lt;&gt;"Yes",0,$J27*$K27*$L27)</f>
        <v/>
      </c>
      <c r="N27" s="4">
        <f>IF($A27="","",SWITCH($C27,"Fixed","1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27" s="4">
        <f>IF($A27="","",IFERROR(VLOOKUP($A27,Component_Master!$A:$H,8,FALSE),""))</f>
        <v/>
      </c>
    </row>
    <row r="28">
      <c r="A28" s="4">
        <f>IF(Component_Master!A28="","",Component_Master!A28)</f>
        <v/>
      </c>
      <c r="B28" s="4">
        <f>IF($A28="","",IFERROR(VLOOKUP($A28,Component_Master!$A:$H,2,FALSE),""))</f>
        <v/>
      </c>
      <c r="C28" s="4">
        <f>IF($A28="","",IFERROR(VLOOKUP($A28,Component_Master!$A:$H,3,FALSE),""))</f>
        <v/>
      </c>
      <c r="D28" s="4">
        <f>IF($A28="","",IFERROR(VLOOKUP($A28,Component_Master!$A:$H,4,FALSE),""))</f>
        <v/>
      </c>
      <c r="E28" s="4">
        <f>IF($A28="","",IFERROR(VLOOKUP($A28,Component_Master!$A:$H,5,FALSE),""))</f>
        <v/>
      </c>
      <c r="F28" s="4">
        <f>IF($A28="","",IFERROR(VLOOKUP($A28,Component_Master!$A:$H,6,FALSE),""))</f>
        <v/>
      </c>
      <c r="G28" s="4">
        <f>IF($A28="","",IF(COUNTIFS(Project_Type_Master!$A:$A,Inputs!$B$4,Project_Type_Master!$B:$B,$A28,Project_Type_Master!$C:$C,"Yes")&gt;0,"Yes","No"))</f>
        <v/>
      </c>
      <c r="H28" s="4" t="inlineStr">
        <is>
          <t>No</t>
        </is>
      </c>
      <c r="I28" s="4">
        <f>IF($A28="","",IF(Inputs!$B$14="Yes",$G28,$H28))</f>
        <v/>
      </c>
      <c r="J28" s="4">
        <f>IF($A28="","",SWITCH($C28,"Fixed",1,"Per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28" s="12">
        <f>IF($A28="","",IFERROR(VLOOKUP($A28,Rate_Card!$A:$F,3,FALSE),0))</f>
        <v/>
      </c>
      <c r="L28" s="13">
        <f>IF($A28="","",IF($B28="Pass Through Cost",(1+Assumptions!$B$37)*(1+Assumptions!$B$38),IF($E28="External",1,IFERROR(VLOOKUP(Inputs!$B$11,Assumptions!$A$4:$B$6,2,FALSE),1))*IF(OR(ISNUMBER(SEARCH("Training",$A28)),ISNUMBER(SEARCH("Toolkit",$A28)),ISNUMBER(SEARCH("Site Engagement",$A28))),IFERROR(VLOOKUP(Inputs!$B$13,Assumptions!$A$16:$B$21,2,FALSE),1),1)*IF(OR(ISNUMBER(SEARCH("Review",$A28)),ISNUMBER(SEARCH("Oversight",$A28))),IFERROR(VLOOKUP(Inputs!$B$10,Assumptions!$A$25:$B$30,2,FALSE),1),1)*IF(OR($C28="Per Patient Per Visit",ISNUMBER(SEARCH("Follow-up",$A28))),IFERROR(VLOOKUP(Inputs!$B$12,Assumptions!$A$10:$B$12,2,FALSE),1),1)*IFERROR(Assumptions!$B$33,1)))</f>
        <v/>
      </c>
      <c r="M28" s="12">
        <f>IF($I28&lt;&gt;"Yes",0,$J28*$K28*$L28)</f>
        <v/>
      </c>
      <c r="N28" s="4">
        <f>IF($A28="","",SWITCH($C28,"Fixed","1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28" s="4">
        <f>IF($A28="","",IFERROR(VLOOKUP($A28,Component_Master!$A:$H,8,FALSE),""))</f>
        <v/>
      </c>
    </row>
    <row r="29">
      <c r="A29" s="4">
        <f>IF(Component_Master!A29="","",Component_Master!A29)</f>
        <v/>
      </c>
      <c r="B29" s="4">
        <f>IF($A29="","",IFERROR(VLOOKUP($A29,Component_Master!$A:$H,2,FALSE),""))</f>
        <v/>
      </c>
      <c r="C29" s="4">
        <f>IF($A29="","",IFERROR(VLOOKUP($A29,Component_Master!$A:$H,3,FALSE),""))</f>
        <v/>
      </c>
      <c r="D29" s="4">
        <f>IF($A29="","",IFERROR(VLOOKUP($A29,Component_Master!$A:$H,4,FALSE),""))</f>
        <v/>
      </c>
      <c r="E29" s="4">
        <f>IF($A29="","",IFERROR(VLOOKUP($A29,Component_Master!$A:$H,5,FALSE),""))</f>
        <v/>
      </c>
      <c r="F29" s="4">
        <f>IF($A29="","",IFERROR(VLOOKUP($A29,Component_Master!$A:$H,6,FALSE),""))</f>
        <v/>
      </c>
      <c r="G29" s="4">
        <f>IF($A29="","",IF(COUNTIFS(Project_Type_Master!$A:$A,Inputs!$B$4,Project_Type_Master!$B:$B,$A29,Project_Type_Master!$C:$C,"Yes")&gt;0,"Yes","No"))</f>
        <v/>
      </c>
      <c r="H29" s="4" t="inlineStr">
        <is>
          <t>No</t>
        </is>
      </c>
      <c r="I29" s="4">
        <f>IF($A29="","",IF(Inputs!$B$14="Yes",$G29,$H29))</f>
        <v/>
      </c>
      <c r="J29" s="4">
        <f>IF($A29="","",SWITCH($C29,"Fixed",1,"Per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29" s="12">
        <f>IF($A29="","",IFERROR(VLOOKUP($A29,Rate_Card!$A:$F,3,FALSE),0))</f>
        <v/>
      </c>
      <c r="L29" s="13">
        <f>IF($A29="","",IF($B29="Pass Through Cost",(1+Assumptions!$B$37)*(1+Assumptions!$B$38),IF($E29="External",1,IFERROR(VLOOKUP(Inputs!$B$11,Assumptions!$A$4:$B$6,2,FALSE),1))*IF(OR(ISNUMBER(SEARCH("Training",$A29)),ISNUMBER(SEARCH("Toolkit",$A29)),ISNUMBER(SEARCH("Site Engagement",$A29))),IFERROR(VLOOKUP(Inputs!$B$13,Assumptions!$A$16:$B$21,2,FALSE),1),1)*IF(OR(ISNUMBER(SEARCH("Review",$A29)),ISNUMBER(SEARCH("Oversight",$A29))),IFERROR(VLOOKUP(Inputs!$B$10,Assumptions!$A$25:$B$30,2,FALSE),1),1)*IF(OR($C29="Per Patient Per Visit",ISNUMBER(SEARCH("Follow-up",$A29))),IFERROR(VLOOKUP(Inputs!$B$12,Assumptions!$A$10:$B$12,2,FALSE),1),1)*IFERROR(Assumptions!$B$33,1)))</f>
        <v/>
      </c>
      <c r="M29" s="12">
        <f>IF($I29&lt;&gt;"Yes",0,$J29*$K29*$L29)</f>
        <v/>
      </c>
      <c r="N29" s="4">
        <f>IF($A29="","",SWITCH($C29,"Fixed","1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29" s="4">
        <f>IF($A29="","",IFERROR(VLOOKUP($A29,Component_Master!$A:$H,8,FALSE),""))</f>
        <v/>
      </c>
    </row>
    <row r="30">
      <c r="A30" s="4">
        <f>IF(Component_Master!A30="","",Component_Master!A30)</f>
        <v/>
      </c>
      <c r="B30" s="4">
        <f>IF($A30="","",IFERROR(VLOOKUP($A30,Component_Master!$A:$H,2,FALSE),""))</f>
        <v/>
      </c>
      <c r="C30" s="4">
        <f>IF($A30="","",IFERROR(VLOOKUP($A30,Component_Master!$A:$H,3,FALSE),""))</f>
        <v/>
      </c>
      <c r="D30" s="4">
        <f>IF($A30="","",IFERROR(VLOOKUP($A30,Component_Master!$A:$H,4,FALSE),""))</f>
        <v/>
      </c>
      <c r="E30" s="4">
        <f>IF($A30="","",IFERROR(VLOOKUP($A30,Component_Master!$A:$H,5,FALSE),""))</f>
        <v/>
      </c>
      <c r="F30" s="4">
        <f>IF($A30="","",IFERROR(VLOOKUP($A30,Component_Master!$A:$H,6,FALSE),""))</f>
        <v/>
      </c>
      <c r="G30" s="4">
        <f>IF($A30="","",IF(COUNTIFS(Project_Type_Master!$A:$A,Inputs!$B$4,Project_Type_Master!$B:$B,$A30,Project_Type_Master!$C:$C,"Yes")&gt;0,"Yes","No"))</f>
        <v/>
      </c>
      <c r="H30" s="4" t="inlineStr">
        <is>
          <t>No</t>
        </is>
      </c>
      <c r="I30" s="4">
        <f>IF($A30="","",IF(Inputs!$B$14="Yes",$G30,$H30))</f>
        <v/>
      </c>
      <c r="J30" s="4">
        <f>IF($A30="","",SWITCH($C30,"Fixed",1,"Per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30" s="12">
        <f>IF($A30="","",IFERROR(VLOOKUP($A30,Rate_Card!$A:$F,3,FALSE),0))</f>
        <v/>
      </c>
      <c r="L30" s="13">
        <f>IF($A30="","",IF($B30="Pass Through Cost",(1+Assumptions!$B$37)*(1+Assumptions!$B$38),IF($E30="External",1,IFERROR(VLOOKUP(Inputs!$B$11,Assumptions!$A$4:$B$6,2,FALSE),1))*IF(OR(ISNUMBER(SEARCH("Training",$A30)),ISNUMBER(SEARCH("Toolkit",$A30)),ISNUMBER(SEARCH("Site Engagement",$A30))),IFERROR(VLOOKUP(Inputs!$B$13,Assumptions!$A$16:$B$21,2,FALSE),1),1)*IF(OR(ISNUMBER(SEARCH("Review",$A30)),ISNUMBER(SEARCH("Oversight",$A30))),IFERROR(VLOOKUP(Inputs!$B$10,Assumptions!$A$25:$B$30,2,FALSE),1),1)*IF(OR($C30="Per Patient Per Visit",ISNUMBER(SEARCH("Follow-up",$A30))),IFERROR(VLOOKUP(Inputs!$B$12,Assumptions!$A$10:$B$12,2,FALSE),1),1)*IFERROR(Assumptions!$B$33,1)))</f>
        <v/>
      </c>
      <c r="M30" s="12">
        <f>IF($I30&lt;&gt;"Yes",0,$J30*$K30*$L30)</f>
        <v/>
      </c>
      <c r="N30" s="4">
        <f>IF($A30="","",SWITCH($C30,"Fixed","1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30" s="4">
        <f>IF($A30="","",IFERROR(VLOOKUP($A30,Component_Master!$A:$H,8,FALSE),""))</f>
        <v/>
      </c>
    </row>
    <row r="31">
      <c r="A31" s="4">
        <f>IF(Component_Master!A31="","",Component_Master!A31)</f>
        <v/>
      </c>
      <c r="B31" s="4">
        <f>IF($A31="","",IFERROR(VLOOKUP($A31,Component_Master!$A:$H,2,FALSE),""))</f>
        <v/>
      </c>
      <c r="C31" s="4">
        <f>IF($A31="","",IFERROR(VLOOKUP($A31,Component_Master!$A:$H,3,FALSE),""))</f>
        <v/>
      </c>
      <c r="D31" s="4">
        <f>IF($A31="","",IFERROR(VLOOKUP($A31,Component_Master!$A:$H,4,FALSE),""))</f>
        <v/>
      </c>
      <c r="E31" s="4">
        <f>IF($A31="","",IFERROR(VLOOKUP($A31,Component_Master!$A:$H,5,FALSE),""))</f>
        <v/>
      </c>
      <c r="F31" s="4">
        <f>IF($A31="","",IFERROR(VLOOKUP($A31,Component_Master!$A:$H,6,FALSE),""))</f>
        <v/>
      </c>
      <c r="G31" s="4">
        <f>IF($A31="","",IF(COUNTIFS(Project_Type_Master!$A:$A,Inputs!$B$4,Project_Type_Master!$B:$B,$A31,Project_Type_Master!$C:$C,"Yes")&gt;0,"Yes","No"))</f>
        <v/>
      </c>
      <c r="H31" s="4" t="inlineStr">
        <is>
          <t>No</t>
        </is>
      </c>
      <c r="I31" s="4">
        <f>IF($A31="","",IF(Inputs!$B$14="Yes",$G31,$H31))</f>
        <v/>
      </c>
      <c r="J31" s="4">
        <f>IF($A31="","",SWITCH($C31,"Fixed",1,"Per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31" s="12">
        <f>IF($A31="","",IFERROR(VLOOKUP($A31,Rate_Card!$A:$F,3,FALSE),0))</f>
        <v/>
      </c>
      <c r="L31" s="13">
        <f>IF($A31="","",IF($B31="Pass Through Cost",(1+Assumptions!$B$37)*(1+Assumptions!$B$38),IF($E31="External",1,IFERROR(VLOOKUP(Inputs!$B$11,Assumptions!$A$4:$B$6,2,FALSE),1))*IF(OR(ISNUMBER(SEARCH("Training",$A31)),ISNUMBER(SEARCH("Toolkit",$A31)),ISNUMBER(SEARCH("Site Engagement",$A31))),IFERROR(VLOOKUP(Inputs!$B$13,Assumptions!$A$16:$B$21,2,FALSE),1),1)*IF(OR(ISNUMBER(SEARCH("Review",$A31)),ISNUMBER(SEARCH("Oversight",$A31))),IFERROR(VLOOKUP(Inputs!$B$10,Assumptions!$A$25:$B$30,2,FALSE),1),1)*IF(OR($C31="Per Patient Per Visit",ISNUMBER(SEARCH("Follow-up",$A31))),IFERROR(VLOOKUP(Inputs!$B$12,Assumptions!$A$10:$B$12,2,FALSE),1),1)*IFERROR(Assumptions!$B$33,1)))</f>
        <v/>
      </c>
      <c r="M31" s="12">
        <f>IF($I31&lt;&gt;"Yes",0,$J31*$K31*$L31)</f>
        <v/>
      </c>
      <c r="N31" s="4">
        <f>IF($A31="","",SWITCH($C31,"Fixed","1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31" s="4">
        <f>IF($A31="","",IFERROR(VLOOKUP($A31,Component_Master!$A:$H,8,FALSE),""))</f>
        <v/>
      </c>
    </row>
    <row r="32">
      <c r="A32" s="4">
        <f>IF(Component_Master!A32="","",Component_Master!A32)</f>
        <v/>
      </c>
      <c r="B32" s="4">
        <f>IF($A32="","",IFERROR(VLOOKUP($A32,Component_Master!$A:$H,2,FALSE),""))</f>
        <v/>
      </c>
      <c r="C32" s="4">
        <f>IF($A32="","",IFERROR(VLOOKUP($A32,Component_Master!$A:$H,3,FALSE),""))</f>
        <v/>
      </c>
      <c r="D32" s="4">
        <f>IF($A32="","",IFERROR(VLOOKUP($A32,Component_Master!$A:$H,4,FALSE),""))</f>
        <v/>
      </c>
      <c r="E32" s="4">
        <f>IF($A32="","",IFERROR(VLOOKUP($A32,Component_Master!$A:$H,5,FALSE),""))</f>
        <v/>
      </c>
      <c r="F32" s="4">
        <f>IF($A32="","",IFERROR(VLOOKUP($A32,Component_Master!$A:$H,6,FALSE),""))</f>
        <v/>
      </c>
      <c r="G32" s="4">
        <f>IF($A32="","",IF(COUNTIFS(Project_Type_Master!$A:$A,Inputs!$B$4,Project_Type_Master!$B:$B,$A32,Project_Type_Master!$C:$C,"Yes")&gt;0,"Yes","No"))</f>
        <v/>
      </c>
      <c r="H32" s="4" t="inlineStr">
        <is>
          <t>No</t>
        </is>
      </c>
      <c r="I32" s="4">
        <f>IF($A32="","",IF(Inputs!$B$14="Yes",$G32,$H32))</f>
        <v/>
      </c>
      <c r="J32" s="4">
        <f>IF($A32="","",SWITCH($C32,"Fixed",1,"Per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32" s="12">
        <f>IF($A32="","",IFERROR(VLOOKUP($A32,Rate_Card!$A:$F,3,FALSE),0))</f>
        <v/>
      </c>
      <c r="L32" s="13">
        <f>IF($A32="","",IF($B32="Pass Through Cost",(1+Assumptions!$B$37)*(1+Assumptions!$B$38),IF($E32="External",1,IFERROR(VLOOKUP(Inputs!$B$11,Assumptions!$A$4:$B$6,2,FALSE),1))*IF(OR(ISNUMBER(SEARCH("Training",$A32)),ISNUMBER(SEARCH("Toolkit",$A32)),ISNUMBER(SEARCH("Site Engagement",$A32))),IFERROR(VLOOKUP(Inputs!$B$13,Assumptions!$A$16:$B$21,2,FALSE),1),1)*IF(OR(ISNUMBER(SEARCH("Review",$A32)),ISNUMBER(SEARCH("Oversight",$A32))),IFERROR(VLOOKUP(Inputs!$B$10,Assumptions!$A$25:$B$30,2,FALSE),1),1)*IF(OR($C32="Per Patient Per Visit",ISNUMBER(SEARCH("Follow-up",$A32))),IFERROR(VLOOKUP(Inputs!$B$12,Assumptions!$A$10:$B$12,2,FALSE),1),1)*IFERROR(Assumptions!$B$33,1)))</f>
        <v/>
      </c>
      <c r="M32" s="12">
        <f>IF($I32&lt;&gt;"Yes",0,$J32*$K32*$L32)</f>
        <v/>
      </c>
      <c r="N32" s="4">
        <f>IF($A32="","",SWITCH($C32,"Fixed","1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32" s="4">
        <f>IF($A32="","",IFERROR(VLOOKUP($A32,Component_Master!$A:$H,8,FALSE),""))</f>
        <v/>
      </c>
    </row>
    <row r="33">
      <c r="A33" s="4">
        <f>IF(Component_Master!A33="","",Component_Master!A33)</f>
        <v/>
      </c>
      <c r="B33" s="4">
        <f>IF($A33="","",IFERROR(VLOOKUP($A33,Component_Master!$A:$H,2,FALSE),""))</f>
        <v/>
      </c>
      <c r="C33" s="4">
        <f>IF($A33="","",IFERROR(VLOOKUP($A33,Component_Master!$A:$H,3,FALSE),""))</f>
        <v/>
      </c>
      <c r="D33" s="4">
        <f>IF($A33="","",IFERROR(VLOOKUP($A33,Component_Master!$A:$H,4,FALSE),""))</f>
        <v/>
      </c>
      <c r="E33" s="4">
        <f>IF($A33="","",IFERROR(VLOOKUP($A33,Component_Master!$A:$H,5,FALSE),""))</f>
        <v/>
      </c>
      <c r="F33" s="4">
        <f>IF($A33="","",IFERROR(VLOOKUP($A33,Component_Master!$A:$H,6,FALSE),""))</f>
        <v/>
      </c>
      <c r="G33" s="4">
        <f>IF($A33="","",IF(COUNTIFS(Project_Type_Master!$A:$A,Inputs!$B$4,Project_Type_Master!$B:$B,$A33,Project_Type_Master!$C:$C,"Yes")&gt;0,"Yes","No"))</f>
        <v/>
      </c>
      <c r="H33" s="4" t="inlineStr">
        <is>
          <t>No</t>
        </is>
      </c>
      <c r="I33" s="4">
        <f>IF($A33="","",IF(Inputs!$B$14="Yes",$G33,$H33))</f>
        <v/>
      </c>
      <c r="J33" s="4">
        <f>IF($A33="","",SWITCH($C33,"Fixed",1,"Per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33" s="12">
        <f>IF($A33="","",IFERROR(VLOOKUP($A33,Rate_Card!$A:$F,3,FALSE),0))</f>
        <v/>
      </c>
      <c r="L33" s="13">
        <f>IF($A33="","",IF($B33="Pass Through Cost",(1+Assumptions!$B$37)*(1+Assumptions!$B$38),IF($E33="External",1,IFERROR(VLOOKUP(Inputs!$B$11,Assumptions!$A$4:$B$6,2,FALSE),1))*IF(OR(ISNUMBER(SEARCH("Training",$A33)),ISNUMBER(SEARCH("Toolkit",$A33)),ISNUMBER(SEARCH("Site Engagement",$A33))),IFERROR(VLOOKUP(Inputs!$B$13,Assumptions!$A$16:$B$21,2,FALSE),1),1)*IF(OR(ISNUMBER(SEARCH("Review",$A33)),ISNUMBER(SEARCH("Oversight",$A33))),IFERROR(VLOOKUP(Inputs!$B$10,Assumptions!$A$25:$B$30,2,FALSE),1),1)*IF(OR($C33="Per Patient Per Visit",ISNUMBER(SEARCH("Follow-up",$A33))),IFERROR(VLOOKUP(Inputs!$B$12,Assumptions!$A$10:$B$12,2,FALSE),1),1)*IFERROR(Assumptions!$B$33,1)))</f>
        <v/>
      </c>
      <c r="M33" s="12">
        <f>IF($I33&lt;&gt;"Yes",0,$J33*$K33*$L33)</f>
        <v/>
      </c>
      <c r="N33" s="4">
        <f>IF($A33="","",SWITCH($C33,"Fixed","1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33" s="4">
        <f>IF($A33="","",IFERROR(VLOOKUP($A33,Component_Master!$A:$H,8,FALSE),""))</f>
        <v/>
      </c>
    </row>
    <row r="34">
      <c r="A34" s="4">
        <f>IF(Component_Master!A34="","",Component_Master!A34)</f>
        <v/>
      </c>
      <c r="B34" s="4">
        <f>IF($A34="","",IFERROR(VLOOKUP($A34,Component_Master!$A:$H,2,FALSE),""))</f>
        <v/>
      </c>
      <c r="C34" s="4">
        <f>IF($A34="","",IFERROR(VLOOKUP($A34,Component_Master!$A:$H,3,FALSE),""))</f>
        <v/>
      </c>
      <c r="D34" s="4">
        <f>IF($A34="","",IFERROR(VLOOKUP($A34,Component_Master!$A:$H,4,FALSE),""))</f>
        <v/>
      </c>
      <c r="E34" s="4">
        <f>IF($A34="","",IFERROR(VLOOKUP($A34,Component_Master!$A:$H,5,FALSE),""))</f>
        <v/>
      </c>
      <c r="F34" s="4">
        <f>IF($A34="","",IFERROR(VLOOKUP($A34,Component_Master!$A:$H,6,FALSE),""))</f>
        <v/>
      </c>
      <c r="G34" s="4">
        <f>IF($A34="","",IF(COUNTIFS(Project_Type_Master!$A:$A,Inputs!$B$4,Project_Type_Master!$B:$B,$A34,Project_Type_Master!$C:$C,"Yes")&gt;0,"Yes","No"))</f>
        <v/>
      </c>
      <c r="H34" s="4" t="inlineStr">
        <is>
          <t>No</t>
        </is>
      </c>
      <c r="I34" s="4">
        <f>IF($A34="","",IF(Inputs!$B$14="Yes",$G34,$H34))</f>
        <v/>
      </c>
      <c r="J34" s="4">
        <f>IF($A34="","",SWITCH($C34,"Fixed",1,"Per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34" s="12">
        <f>IF($A34="","",IFERROR(VLOOKUP($A34,Rate_Card!$A:$F,3,FALSE),0))</f>
        <v/>
      </c>
      <c r="L34" s="13">
        <f>IF($A34="","",IF($B34="Pass Through Cost",(1+Assumptions!$B$37)*(1+Assumptions!$B$38),IF($E34="External",1,IFERROR(VLOOKUP(Inputs!$B$11,Assumptions!$A$4:$B$6,2,FALSE),1))*IF(OR(ISNUMBER(SEARCH("Training",$A34)),ISNUMBER(SEARCH("Toolkit",$A34)),ISNUMBER(SEARCH("Site Engagement",$A34))),IFERROR(VLOOKUP(Inputs!$B$13,Assumptions!$A$16:$B$21,2,FALSE),1),1)*IF(OR(ISNUMBER(SEARCH("Review",$A34)),ISNUMBER(SEARCH("Oversight",$A34))),IFERROR(VLOOKUP(Inputs!$B$10,Assumptions!$A$25:$B$30,2,FALSE),1),1)*IF(OR($C34="Per Patient Per Visit",ISNUMBER(SEARCH("Follow-up",$A34))),IFERROR(VLOOKUP(Inputs!$B$12,Assumptions!$A$10:$B$12,2,FALSE),1),1)*IFERROR(Assumptions!$B$33,1)))</f>
        <v/>
      </c>
      <c r="M34" s="12">
        <f>IF($I34&lt;&gt;"Yes",0,$J34*$K34*$L34)</f>
        <v/>
      </c>
      <c r="N34" s="4">
        <f>IF($A34="","",SWITCH($C34,"Fixed","1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34" s="4">
        <f>IF($A34="","",IFERROR(VLOOKUP($A34,Component_Master!$A:$H,8,FALSE),""))</f>
        <v/>
      </c>
    </row>
    <row r="35">
      <c r="A35" s="4">
        <f>IF(Component_Master!A35="","",Component_Master!A35)</f>
        <v/>
      </c>
      <c r="B35" s="4">
        <f>IF($A35="","",IFERROR(VLOOKUP($A35,Component_Master!$A:$H,2,FALSE),""))</f>
        <v/>
      </c>
      <c r="C35" s="4">
        <f>IF($A35="","",IFERROR(VLOOKUP($A35,Component_Master!$A:$H,3,FALSE),""))</f>
        <v/>
      </c>
      <c r="D35" s="4">
        <f>IF($A35="","",IFERROR(VLOOKUP($A35,Component_Master!$A:$H,4,FALSE),""))</f>
        <v/>
      </c>
      <c r="E35" s="4">
        <f>IF($A35="","",IFERROR(VLOOKUP($A35,Component_Master!$A:$H,5,FALSE),""))</f>
        <v/>
      </c>
      <c r="F35" s="4">
        <f>IF($A35="","",IFERROR(VLOOKUP($A35,Component_Master!$A:$H,6,FALSE),""))</f>
        <v/>
      </c>
      <c r="G35" s="4">
        <f>IF($A35="","",IF(COUNTIFS(Project_Type_Master!$A:$A,Inputs!$B$4,Project_Type_Master!$B:$B,$A35,Project_Type_Master!$C:$C,"Yes")&gt;0,"Yes","No"))</f>
        <v/>
      </c>
      <c r="H35" s="4" t="inlineStr">
        <is>
          <t>No</t>
        </is>
      </c>
      <c r="I35" s="4">
        <f>IF($A35="","",IF(Inputs!$B$14="Yes",$G35,$H35))</f>
        <v/>
      </c>
      <c r="J35" s="4">
        <f>IF($A35="","",SWITCH($C35,"Fixed",1,"Per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35" s="12">
        <f>IF($A35="","",IFERROR(VLOOKUP($A35,Rate_Card!$A:$F,3,FALSE),0))</f>
        <v/>
      </c>
      <c r="L35" s="13">
        <f>IF($A35="","",IF($B35="Pass Through Cost",(1+Assumptions!$B$37)*(1+Assumptions!$B$38),IF($E35="External",1,IFERROR(VLOOKUP(Inputs!$B$11,Assumptions!$A$4:$B$6,2,FALSE),1))*IF(OR(ISNUMBER(SEARCH("Training",$A35)),ISNUMBER(SEARCH("Toolkit",$A35)),ISNUMBER(SEARCH("Site Engagement",$A35))),IFERROR(VLOOKUP(Inputs!$B$13,Assumptions!$A$16:$B$21,2,FALSE),1),1)*IF(OR(ISNUMBER(SEARCH("Review",$A35)),ISNUMBER(SEARCH("Oversight",$A35))),IFERROR(VLOOKUP(Inputs!$B$10,Assumptions!$A$25:$B$30,2,FALSE),1),1)*IF(OR($C35="Per Patient Per Visit",ISNUMBER(SEARCH("Follow-up",$A35))),IFERROR(VLOOKUP(Inputs!$B$12,Assumptions!$A$10:$B$12,2,FALSE),1),1)*IFERROR(Assumptions!$B$33,1)))</f>
        <v/>
      </c>
      <c r="M35" s="12">
        <f>IF($I35&lt;&gt;"Yes",0,$J35*$K35*$L35)</f>
        <v/>
      </c>
      <c r="N35" s="4">
        <f>IF($A35="","",SWITCH($C35,"Fixed","1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35" s="4">
        <f>IF($A35="","",IFERROR(VLOOKUP($A35,Component_Master!$A:$H,8,FALSE),""))</f>
        <v/>
      </c>
    </row>
    <row r="36">
      <c r="A36" s="4">
        <f>IF(Component_Master!A36="","",Component_Master!A36)</f>
        <v/>
      </c>
      <c r="B36" s="4">
        <f>IF($A36="","",IFERROR(VLOOKUP($A36,Component_Master!$A:$H,2,FALSE),""))</f>
        <v/>
      </c>
      <c r="C36" s="4">
        <f>IF($A36="","",IFERROR(VLOOKUP($A36,Component_Master!$A:$H,3,FALSE),""))</f>
        <v/>
      </c>
      <c r="D36" s="4">
        <f>IF($A36="","",IFERROR(VLOOKUP($A36,Component_Master!$A:$H,4,FALSE),""))</f>
        <v/>
      </c>
      <c r="E36" s="4">
        <f>IF($A36="","",IFERROR(VLOOKUP($A36,Component_Master!$A:$H,5,FALSE),""))</f>
        <v/>
      </c>
      <c r="F36" s="4">
        <f>IF($A36="","",IFERROR(VLOOKUP($A36,Component_Master!$A:$H,6,FALSE),""))</f>
        <v/>
      </c>
      <c r="G36" s="4">
        <f>IF($A36="","",IF(COUNTIFS(Project_Type_Master!$A:$A,Inputs!$B$4,Project_Type_Master!$B:$B,$A36,Project_Type_Master!$C:$C,"Yes")&gt;0,"Yes","No"))</f>
        <v/>
      </c>
      <c r="H36" s="4" t="inlineStr">
        <is>
          <t>No</t>
        </is>
      </c>
      <c r="I36" s="4">
        <f>IF($A36="","",IF(Inputs!$B$14="Yes",$G36,$H36))</f>
        <v/>
      </c>
      <c r="J36" s="4">
        <f>IF($A36="","",SWITCH($C36,"Fixed",1,"Per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36" s="12">
        <f>IF($A36="","",IFERROR(VLOOKUP($A36,Rate_Card!$A:$F,3,FALSE),0))</f>
        <v/>
      </c>
      <c r="L36" s="13">
        <f>IF($A36="","",IF($B36="Pass Through Cost",(1+Assumptions!$B$37)*(1+Assumptions!$B$38),IF($E36="External",1,IFERROR(VLOOKUP(Inputs!$B$11,Assumptions!$A$4:$B$6,2,FALSE),1))*IF(OR(ISNUMBER(SEARCH("Training",$A36)),ISNUMBER(SEARCH("Toolkit",$A36)),ISNUMBER(SEARCH("Site Engagement",$A36))),IFERROR(VLOOKUP(Inputs!$B$13,Assumptions!$A$16:$B$21,2,FALSE),1),1)*IF(OR(ISNUMBER(SEARCH("Review",$A36)),ISNUMBER(SEARCH("Oversight",$A36))),IFERROR(VLOOKUP(Inputs!$B$10,Assumptions!$A$25:$B$30,2,FALSE),1),1)*IF(OR($C36="Per Patient Per Visit",ISNUMBER(SEARCH("Follow-up",$A36))),IFERROR(VLOOKUP(Inputs!$B$12,Assumptions!$A$10:$B$12,2,FALSE),1),1)*IFERROR(Assumptions!$B$33,1)))</f>
        <v/>
      </c>
      <c r="M36" s="12">
        <f>IF($I36&lt;&gt;"Yes",0,$J36*$K36*$L36)</f>
        <v/>
      </c>
      <c r="N36" s="4">
        <f>IF($A36="","",SWITCH($C36,"Fixed","1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36" s="4">
        <f>IF($A36="","",IFERROR(VLOOKUP($A36,Component_Master!$A:$H,8,FALSE),""))</f>
        <v/>
      </c>
    </row>
    <row r="37">
      <c r="A37" s="4">
        <f>IF(Component_Master!A37="","",Component_Master!A37)</f>
        <v/>
      </c>
      <c r="B37" s="4">
        <f>IF($A37="","",IFERROR(VLOOKUP($A37,Component_Master!$A:$H,2,FALSE),""))</f>
        <v/>
      </c>
      <c r="C37" s="4">
        <f>IF($A37="","",IFERROR(VLOOKUP($A37,Component_Master!$A:$H,3,FALSE),""))</f>
        <v/>
      </c>
      <c r="D37" s="4">
        <f>IF($A37="","",IFERROR(VLOOKUP($A37,Component_Master!$A:$H,4,FALSE),""))</f>
        <v/>
      </c>
      <c r="E37" s="4">
        <f>IF($A37="","",IFERROR(VLOOKUP($A37,Component_Master!$A:$H,5,FALSE),""))</f>
        <v/>
      </c>
      <c r="F37" s="4">
        <f>IF($A37="","",IFERROR(VLOOKUP($A37,Component_Master!$A:$H,6,FALSE),""))</f>
        <v/>
      </c>
      <c r="G37" s="4">
        <f>IF($A37="","",IF(COUNTIFS(Project_Type_Master!$A:$A,Inputs!$B$4,Project_Type_Master!$B:$B,$A37,Project_Type_Master!$C:$C,"Yes")&gt;0,"Yes","No"))</f>
        <v/>
      </c>
      <c r="H37" s="4" t="inlineStr">
        <is>
          <t>No</t>
        </is>
      </c>
      <c r="I37" s="4">
        <f>IF($A37="","",IF(Inputs!$B$14="Yes",$G37,$H37))</f>
        <v/>
      </c>
      <c r="J37" s="4">
        <f>IF($A37="","",SWITCH($C37,"Fixed",1,"Per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37" s="12">
        <f>IF($A37="","",IFERROR(VLOOKUP($A37,Rate_Card!$A:$F,3,FALSE),0))</f>
        <v/>
      </c>
      <c r="L37" s="13">
        <f>IF($A37="","",IF($B37="Pass Through Cost",(1+Assumptions!$B$37)*(1+Assumptions!$B$38),IF($E37="External",1,IFERROR(VLOOKUP(Inputs!$B$11,Assumptions!$A$4:$B$6,2,FALSE),1))*IF(OR(ISNUMBER(SEARCH("Training",$A37)),ISNUMBER(SEARCH("Toolkit",$A37)),ISNUMBER(SEARCH("Site Engagement",$A37))),IFERROR(VLOOKUP(Inputs!$B$13,Assumptions!$A$16:$B$21,2,FALSE),1),1)*IF(OR(ISNUMBER(SEARCH("Review",$A37)),ISNUMBER(SEARCH("Oversight",$A37))),IFERROR(VLOOKUP(Inputs!$B$10,Assumptions!$A$25:$B$30,2,FALSE),1),1)*IF(OR($C37="Per Patient Per Visit",ISNUMBER(SEARCH("Follow-up",$A37))),IFERROR(VLOOKUP(Inputs!$B$12,Assumptions!$A$10:$B$12,2,FALSE),1),1)*IFERROR(Assumptions!$B$33,1)))</f>
        <v/>
      </c>
      <c r="M37" s="12">
        <f>IF($I37&lt;&gt;"Yes",0,$J37*$K37*$L37)</f>
        <v/>
      </c>
      <c r="N37" s="4">
        <f>IF($A37="","",SWITCH($C37,"Fixed","1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37" s="4">
        <f>IF($A37="","",IFERROR(VLOOKUP($A37,Component_Master!$A:$H,8,FALSE),""))</f>
        <v/>
      </c>
    </row>
    <row r="38">
      <c r="A38" s="4">
        <f>IF(Component_Master!A38="","",Component_Master!A38)</f>
        <v/>
      </c>
      <c r="B38" s="4">
        <f>IF($A38="","",IFERROR(VLOOKUP($A38,Component_Master!$A:$H,2,FALSE),""))</f>
        <v/>
      </c>
      <c r="C38" s="4">
        <f>IF($A38="","",IFERROR(VLOOKUP($A38,Component_Master!$A:$H,3,FALSE),""))</f>
        <v/>
      </c>
      <c r="D38" s="4">
        <f>IF($A38="","",IFERROR(VLOOKUP($A38,Component_Master!$A:$H,4,FALSE),""))</f>
        <v/>
      </c>
      <c r="E38" s="4">
        <f>IF($A38="","",IFERROR(VLOOKUP($A38,Component_Master!$A:$H,5,FALSE),""))</f>
        <v/>
      </c>
      <c r="F38" s="4">
        <f>IF($A38="","",IFERROR(VLOOKUP($A38,Component_Master!$A:$H,6,FALSE),""))</f>
        <v/>
      </c>
      <c r="G38" s="4">
        <f>IF($A38="","",IF(COUNTIFS(Project_Type_Master!$A:$A,Inputs!$B$4,Project_Type_Master!$B:$B,$A38,Project_Type_Master!$C:$C,"Yes")&gt;0,"Yes","No"))</f>
        <v/>
      </c>
      <c r="H38" s="4" t="inlineStr">
        <is>
          <t>No</t>
        </is>
      </c>
      <c r="I38" s="4">
        <f>IF($A38="","",IF(Inputs!$B$14="Yes",$G38,$H38))</f>
        <v/>
      </c>
      <c r="J38" s="4">
        <f>IF($A38="","",SWITCH($C38,"Fixed",1,"Per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38" s="12">
        <f>IF($A38="","",IFERROR(VLOOKUP($A38,Rate_Card!$A:$F,3,FALSE),0))</f>
        <v/>
      </c>
      <c r="L38" s="13">
        <f>IF($A38="","",IF($B38="Pass Through Cost",(1+Assumptions!$B$37)*(1+Assumptions!$B$38),IF($E38="External",1,IFERROR(VLOOKUP(Inputs!$B$11,Assumptions!$A$4:$B$6,2,FALSE),1))*IF(OR(ISNUMBER(SEARCH("Training",$A38)),ISNUMBER(SEARCH("Toolkit",$A38)),ISNUMBER(SEARCH("Site Engagement",$A38))),IFERROR(VLOOKUP(Inputs!$B$13,Assumptions!$A$16:$B$21,2,FALSE),1),1)*IF(OR(ISNUMBER(SEARCH("Review",$A38)),ISNUMBER(SEARCH("Oversight",$A38))),IFERROR(VLOOKUP(Inputs!$B$10,Assumptions!$A$25:$B$30,2,FALSE),1),1)*IF(OR($C38="Per Patient Per Visit",ISNUMBER(SEARCH("Follow-up",$A38))),IFERROR(VLOOKUP(Inputs!$B$12,Assumptions!$A$10:$B$12,2,FALSE),1),1)*IFERROR(Assumptions!$B$33,1)))</f>
        <v/>
      </c>
      <c r="M38" s="12">
        <f>IF($I38&lt;&gt;"Yes",0,$J38*$K38*$L38)</f>
        <v/>
      </c>
      <c r="N38" s="4">
        <f>IF($A38="","",SWITCH($C38,"Fixed","1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38" s="4">
        <f>IF($A38="","",IFERROR(VLOOKUP($A38,Component_Master!$A:$H,8,FALSE),""))</f>
        <v/>
      </c>
    </row>
    <row r="39">
      <c r="A39" s="4">
        <f>IF(Component_Master!A39="","",Component_Master!A39)</f>
        <v/>
      </c>
      <c r="B39" s="4">
        <f>IF($A39="","",IFERROR(VLOOKUP($A39,Component_Master!$A:$H,2,FALSE),""))</f>
        <v/>
      </c>
      <c r="C39" s="4">
        <f>IF($A39="","",IFERROR(VLOOKUP($A39,Component_Master!$A:$H,3,FALSE),""))</f>
        <v/>
      </c>
      <c r="D39" s="4">
        <f>IF($A39="","",IFERROR(VLOOKUP($A39,Component_Master!$A:$H,4,FALSE),""))</f>
        <v/>
      </c>
      <c r="E39" s="4">
        <f>IF($A39="","",IFERROR(VLOOKUP($A39,Component_Master!$A:$H,5,FALSE),""))</f>
        <v/>
      </c>
      <c r="F39" s="4">
        <f>IF($A39="","",IFERROR(VLOOKUP($A39,Component_Master!$A:$H,6,FALSE),""))</f>
        <v/>
      </c>
      <c r="G39" s="4">
        <f>IF($A39="","",IF(COUNTIFS(Project_Type_Master!$A:$A,Inputs!$B$4,Project_Type_Master!$B:$B,$A39,Project_Type_Master!$C:$C,"Yes")&gt;0,"Yes","No"))</f>
        <v/>
      </c>
      <c r="H39" s="4" t="inlineStr">
        <is>
          <t>No</t>
        </is>
      </c>
      <c r="I39" s="4">
        <f>IF($A39="","",IF(Inputs!$B$14="Yes",$G39,$H39))</f>
        <v/>
      </c>
      <c r="J39" s="4">
        <f>IF($A39="","",SWITCH($C39,"Fixed",1,"Per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39" s="12">
        <f>IF($A39="","",IFERROR(VLOOKUP($A39,Rate_Card!$A:$F,3,FALSE),0))</f>
        <v/>
      </c>
      <c r="L39" s="13">
        <f>IF($A39="","",IF($B39="Pass Through Cost",(1+Assumptions!$B$37)*(1+Assumptions!$B$38),IF($E39="External",1,IFERROR(VLOOKUP(Inputs!$B$11,Assumptions!$A$4:$B$6,2,FALSE),1))*IF(OR(ISNUMBER(SEARCH("Training",$A39)),ISNUMBER(SEARCH("Toolkit",$A39)),ISNUMBER(SEARCH("Site Engagement",$A39))),IFERROR(VLOOKUP(Inputs!$B$13,Assumptions!$A$16:$B$21,2,FALSE),1),1)*IF(OR(ISNUMBER(SEARCH("Review",$A39)),ISNUMBER(SEARCH("Oversight",$A39))),IFERROR(VLOOKUP(Inputs!$B$10,Assumptions!$A$25:$B$30,2,FALSE),1),1)*IF(OR($C39="Per Patient Per Visit",ISNUMBER(SEARCH("Follow-up",$A39))),IFERROR(VLOOKUP(Inputs!$B$12,Assumptions!$A$10:$B$12,2,FALSE),1),1)*IFERROR(Assumptions!$B$33,1)))</f>
        <v/>
      </c>
      <c r="M39" s="12">
        <f>IF($I39&lt;&gt;"Yes",0,$J39*$K39*$L39)</f>
        <v/>
      </c>
      <c r="N39" s="4">
        <f>IF($A39="","",SWITCH($C39,"Fixed","1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39" s="4">
        <f>IF($A39="","",IFERROR(VLOOKUP($A39,Component_Master!$A:$H,8,FALSE),""))</f>
        <v/>
      </c>
    </row>
    <row r="40">
      <c r="A40" s="4">
        <f>IF(Component_Master!A40="","",Component_Master!A40)</f>
        <v/>
      </c>
      <c r="B40" s="4">
        <f>IF($A40="","",IFERROR(VLOOKUP($A40,Component_Master!$A:$H,2,FALSE),""))</f>
        <v/>
      </c>
      <c r="C40" s="4">
        <f>IF($A40="","",IFERROR(VLOOKUP($A40,Component_Master!$A:$H,3,FALSE),""))</f>
        <v/>
      </c>
      <c r="D40" s="4">
        <f>IF($A40="","",IFERROR(VLOOKUP($A40,Component_Master!$A:$H,4,FALSE),""))</f>
        <v/>
      </c>
      <c r="E40" s="4">
        <f>IF($A40="","",IFERROR(VLOOKUP($A40,Component_Master!$A:$H,5,FALSE),""))</f>
        <v/>
      </c>
      <c r="F40" s="4">
        <f>IF($A40="","",IFERROR(VLOOKUP($A40,Component_Master!$A:$H,6,FALSE),""))</f>
        <v/>
      </c>
      <c r="G40" s="4">
        <f>IF($A40="","",IF(COUNTIFS(Project_Type_Master!$A:$A,Inputs!$B$4,Project_Type_Master!$B:$B,$A40,Project_Type_Master!$C:$C,"Yes")&gt;0,"Yes","No"))</f>
        <v/>
      </c>
      <c r="H40" s="4" t="inlineStr">
        <is>
          <t>No</t>
        </is>
      </c>
      <c r="I40" s="4">
        <f>IF($A40="","",IF(Inputs!$B$14="Yes",$G40,$H40))</f>
        <v/>
      </c>
      <c r="J40" s="4">
        <f>IF($A40="","",SWITCH($C40,"Fixed",1,"Per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40" s="12">
        <f>IF($A40="","",IFERROR(VLOOKUP($A40,Rate_Card!$A:$F,3,FALSE),0))</f>
        <v/>
      </c>
      <c r="L40" s="13">
        <f>IF($A40="","",IF($B40="Pass Through Cost",(1+Assumptions!$B$37)*(1+Assumptions!$B$38),IF($E40="External",1,IFERROR(VLOOKUP(Inputs!$B$11,Assumptions!$A$4:$B$6,2,FALSE),1))*IF(OR(ISNUMBER(SEARCH("Training",$A40)),ISNUMBER(SEARCH("Toolkit",$A40)),ISNUMBER(SEARCH("Site Engagement",$A40))),IFERROR(VLOOKUP(Inputs!$B$13,Assumptions!$A$16:$B$21,2,FALSE),1),1)*IF(OR(ISNUMBER(SEARCH("Review",$A40)),ISNUMBER(SEARCH("Oversight",$A40))),IFERROR(VLOOKUP(Inputs!$B$10,Assumptions!$A$25:$B$30,2,FALSE),1),1)*IF(OR($C40="Per Patient Per Visit",ISNUMBER(SEARCH("Follow-up",$A40))),IFERROR(VLOOKUP(Inputs!$B$12,Assumptions!$A$10:$B$12,2,FALSE),1),1)*IFERROR(Assumptions!$B$33,1)))</f>
        <v/>
      </c>
      <c r="M40" s="12">
        <f>IF($I40&lt;&gt;"Yes",0,$J40*$K40*$L40)</f>
        <v/>
      </c>
      <c r="N40" s="4">
        <f>IF($A40="","",SWITCH($C40,"Fixed","1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40" s="4">
        <f>IF($A40="","",IFERROR(VLOOKUP($A40,Component_Master!$A:$H,8,FALSE),""))</f>
        <v/>
      </c>
    </row>
    <row r="41">
      <c r="A41" s="4">
        <f>IF(Component_Master!A41="","",Component_Master!A41)</f>
        <v/>
      </c>
      <c r="B41" s="4">
        <f>IF($A41="","",IFERROR(VLOOKUP($A41,Component_Master!$A:$H,2,FALSE),""))</f>
        <v/>
      </c>
      <c r="C41" s="4">
        <f>IF($A41="","",IFERROR(VLOOKUP($A41,Component_Master!$A:$H,3,FALSE),""))</f>
        <v/>
      </c>
      <c r="D41" s="4">
        <f>IF($A41="","",IFERROR(VLOOKUP($A41,Component_Master!$A:$H,4,FALSE),""))</f>
        <v/>
      </c>
      <c r="E41" s="4">
        <f>IF($A41="","",IFERROR(VLOOKUP($A41,Component_Master!$A:$H,5,FALSE),""))</f>
        <v/>
      </c>
      <c r="F41" s="4">
        <f>IF($A41="","",IFERROR(VLOOKUP($A41,Component_Master!$A:$H,6,FALSE),""))</f>
        <v/>
      </c>
      <c r="G41" s="4">
        <f>IF($A41="","",IF(COUNTIFS(Project_Type_Master!$A:$A,Inputs!$B$4,Project_Type_Master!$B:$B,$A41,Project_Type_Master!$C:$C,"Yes")&gt;0,"Yes","No"))</f>
        <v/>
      </c>
      <c r="H41" s="4" t="inlineStr">
        <is>
          <t>No</t>
        </is>
      </c>
      <c r="I41" s="4">
        <f>IF($A41="","",IF(Inputs!$B$14="Yes",$G41,$H41))</f>
        <v/>
      </c>
      <c r="J41" s="4">
        <f>IF($A41="","",SWITCH($C41,"Fixed",1,"Per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41" s="12">
        <f>IF($A41="","",IFERROR(VLOOKUP($A41,Rate_Card!$A:$F,3,FALSE),0))</f>
        <v/>
      </c>
      <c r="L41" s="13">
        <f>IF($A41="","",IF($B41="Pass Through Cost",(1+Assumptions!$B$37)*(1+Assumptions!$B$38),IF($E41="External",1,IFERROR(VLOOKUP(Inputs!$B$11,Assumptions!$A$4:$B$6,2,FALSE),1))*IF(OR(ISNUMBER(SEARCH("Training",$A41)),ISNUMBER(SEARCH("Toolkit",$A41)),ISNUMBER(SEARCH("Site Engagement",$A41))),IFERROR(VLOOKUP(Inputs!$B$13,Assumptions!$A$16:$B$21,2,FALSE),1),1)*IF(OR(ISNUMBER(SEARCH("Review",$A41)),ISNUMBER(SEARCH("Oversight",$A41))),IFERROR(VLOOKUP(Inputs!$B$10,Assumptions!$A$25:$B$30,2,FALSE),1),1)*IF(OR($C41="Per Patient Per Visit",ISNUMBER(SEARCH("Follow-up",$A41))),IFERROR(VLOOKUP(Inputs!$B$12,Assumptions!$A$10:$B$12,2,FALSE),1),1)*IFERROR(Assumptions!$B$33,1)))</f>
        <v/>
      </c>
      <c r="M41" s="12">
        <f>IF($I41&lt;&gt;"Yes",0,$J41*$K41*$L41)</f>
        <v/>
      </c>
      <c r="N41" s="4">
        <f>IF($A41="","",SWITCH($C41,"Fixed","1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41" s="4">
        <f>IF($A41="","",IFERROR(VLOOKUP($A41,Component_Master!$A:$H,8,FALSE),""))</f>
        <v/>
      </c>
    </row>
    <row r="42">
      <c r="A42" s="4">
        <f>IF(Component_Master!A42="","",Component_Master!A42)</f>
        <v/>
      </c>
      <c r="B42" s="4">
        <f>IF($A42="","",IFERROR(VLOOKUP($A42,Component_Master!$A:$H,2,FALSE),""))</f>
        <v/>
      </c>
      <c r="C42" s="4">
        <f>IF($A42="","",IFERROR(VLOOKUP($A42,Component_Master!$A:$H,3,FALSE),""))</f>
        <v/>
      </c>
      <c r="D42" s="4">
        <f>IF($A42="","",IFERROR(VLOOKUP($A42,Component_Master!$A:$H,4,FALSE),""))</f>
        <v/>
      </c>
      <c r="E42" s="4">
        <f>IF($A42="","",IFERROR(VLOOKUP($A42,Component_Master!$A:$H,5,FALSE),""))</f>
        <v/>
      </c>
      <c r="F42" s="4">
        <f>IF($A42="","",IFERROR(VLOOKUP($A42,Component_Master!$A:$H,6,FALSE),""))</f>
        <v/>
      </c>
      <c r="G42" s="4">
        <f>IF($A42="","",IF(COUNTIFS(Project_Type_Master!$A:$A,Inputs!$B$4,Project_Type_Master!$B:$B,$A42,Project_Type_Master!$C:$C,"Yes")&gt;0,"Yes","No"))</f>
        <v/>
      </c>
      <c r="H42" s="4" t="inlineStr">
        <is>
          <t>No</t>
        </is>
      </c>
      <c r="I42" s="4">
        <f>IF($A42="","",IF(Inputs!$B$14="Yes",$G42,$H42))</f>
        <v/>
      </c>
      <c r="J42" s="4">
        <f>IF($A42="","",SWITCH($C42,"Fixed",1,"Per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42" s="12">
        <f>IF($A42="","",IFERROR(VLOOKUP($A42,Rate_Card!$A:$F,3,FALSE),0))</f>
        <v/>
      </c>
      <c r="L42" s="13">
        <f>IF($A42="","",IF($B42="Pass Through Cost",(1+Assumptions!$B$37)*(1+Assumptions!$B$38),IF($E42="External",1,IFERROR(VLOOKUP(Inputs!$B$11,Assumptions!$A$4:$B$6,2,FALSE),1))*IF(OR(ISNUMBER(SEARCH("Training",$A42)),ISNUMBER(SEARCH("Toolkit",$A42)),ISNUMBER(SEARCH("Site Engagement",$A42))),IFERROR(VLOOKUP(Inputs!$B$13,Assumptions!$A$16:$B$21,2,FALSE),1),1)*IF(OR(ISNUMBER(SEARCH("Review",$A42)),ISNUMBER(SEARCH("Oversight",$A42))),IFERROR(VLOOKUP(Inputs!$B$10,Assumptions!$A$25:$B$30,2,FALSE),1),1)*IF(OR($C42="Per Patient Per Visit",ISNUMBER(SEARCH("Follow-up",$A42))),IFERROR(VLOOKUP(Inputs!$B$12,Assumptions!$A$10:$B$12,2,FALSE),1),1)*IFERROR(Assumptions!$B$33,1)))</f>
        <v/>
      </c>
      <c r="M42" s="12">
        <f>IF($I42&lt;&gt;"Yes",0,$J42*$K42*$L42)</f>
        <v/>
      </c>
      <c r="N42" s="4">
        <f>IF($A42="","",SWITCH($C42,"Fixed","1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42" s="4">
        <f>IF($A42="","",IFERROR(VLOOKUP($A42,Component_Master!$A:$H,8,FALSE),""))</f>
        <v/>
      </c>
    </row>
    <row r="43">
      <c r="A43" s="4">
        <f>IF(Component_Master!A43="","",Component_Master!A43)</f>
        <v/>
      </c>
      <c r="B43" s="4">
        <f>IF($A43="","",IFERROR(VLOOKUP($A43,Component_Master!$A:$H,2,FALSE),""))</f>
        <v/>
      </c>
      <c r="C43" s="4">
        <f>IF($A43="","",IFERROR(VLOOKUP($A43,Component_Master!$A:$H,3,FALSE),""))</f>
        <v/>
      </c>
      <c r="D43" s="4">
        <f>IF($A43="","",IFERROR(VLOOKUP($A43,Component_Master!$A:$H,4,FALSE),""))</f>
        <v/>
      </c>
      <c r="E43" s="4">
        <f>IF($A43="","",IFERROR(VLOOKUP($A43,Component_Master!$A:$H,5,FALSE),""))</f>
        <v/>
      </c>
      <c r="F43" s="4">
        <f>IF($A43="","",IFERROR(VLOOKUP($A43,Component_Master!$A:$H,6,FALSE),""))</f>
        <v/>
      </c>
      <c r="G43" s="4">
        <f>IF($A43="","",IF(COUNTIFS(Project_Type_Master!$A:$A,Inputs!$B$4,Project_Type_Master!$B:$B,$A43,Project_Type_Master!$C:$C,"Yes")&gt;0,"Yes","No"))</f>
        <v/>
      </c>
      <c r="H43" s="4" t="inlineStr">
        <is>
          <t>No</t>
        </is>
      </c>
      <c r="I43" s="4">
        <f>IF($A43="","",IF(Inputs!$B$14="Yes",$G43,$H43))</f>
        <v/>
      </c>
      <c r="J43" s="4">
        <f>IF($A43="","",SWITCH($C43,"Fixed",1,"Per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43" s="12">
        <f>IF($A43="","",IFERROR(VLOOKUP($A43,Rate_Card!$A:$F,3,FALSE),0))</f>
        <v/>
      </c>
      <c r="L43" s="13">
        <f>IF($A43="","",IF($B43="Pass Through Cost",(1+Assumptions!$B$37)*(1+Assumptions!$B$38),IF($E43="External",1,IFERROR(VLOOKUP(Inputs!$B$11,Assumptions!$A$4:$B$6,2,FALSE),1))*IF(OR(ISNUMBER(SEARCH("Training",$A43)),ISNUMBER(SEARCH("Toolkit",$A43)),ISNUMBER(SEARCH("Site Engagement",$A43))),IFERROR(VLOOKUP(Inputs!$B$13,Assumptions!$A$16:$B$21,2,FALSE),1),1)*IF(OR(ISNUMBER(SEARCH("Review",$A43)),ISNUMBER(SEARCH("Oversight",$A43))),IFERROR(VLOOKUP(Inputs!$B$10,Assumptions!$A$25:$B$30,2,FALSE),1),1)*IF(OR($C43="Per Patient Per Visit",ISNUMBER(SEARCH("Follow-up",$A43))),IFERROR(VLOOKUP(Inputs!$B$12,Assumptions!$A$10:$B$12,2,FALSE),1),1)*IFERROR(Assumptions!$B$33,1)))</f>
        <v/>
      </c>
      <c r="M43" s="12">
        <f>IF($I43&lt;&gt;"Yes",0,$J43*$K43*$L43)</f>
        <v/>
      </c>
      <c r="N43" s="4">
        <f>IF($A43="","",SWITCH($C43,"Fixed","1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43" s="4">
        <f>IF($A43="","",IFERROR(VLOOKUP($A43,Component_Master!$A:$H,8,FALSE),""))</f>
        <v/>
      </c>
    </row>
    <row r="44">
      <c r="A44" s="4">
        <f>IF(Component_Master!A44="","",Component_Master!A44)</f>
        <v/>
      </c>
      <c r="B44" s="4">
        <f>IF($A44="","",IFERROR(VLOOKUP($A44,Component_Master!$A:$H,2,FALSE),""))</f>
        <v/>
      </c>
      <c r="C44" s="4">
        <f>IF($A44="","",IFERROR(VLOOKUP($A44,Component_Master!$A:$H,3,FALSE),""))</f>
        <v/>
      </c>
      <c r="D44" s="4">
        <f>IF($A44="","",IFERROR(VLOOKUP($A44,Component_Master!$A:$H,4,FALSE),""))</f>
        <v/>
      </c>
      <c r="E44" s="4">
        <f>IF($A44="","",IFERROR(VLOOKUP($A44,Component_Master!$A:$H,5,FALSE),""))</f>
        <v/>
      </c>
      <c r="F44" s="4">
        <f>IF($A44="","",IFERROR(VLOOKUP($A44,Component_Master!$A:$H,6,FALSE),""))</f>
        <v/>
      </c>
      <c r="G44" s="4">
        <f>IF($A44="","",IF(COUNTIFS(Project_Type_Master!$A:$A,Inputs!$B$4,Project_Type_Master!$B:$B,$A44,Project_Type_Master!$C:$C,"Yes")&gt;0,"Yes","No"))</f>
        <v/>
      </c>
      <c r="H44" s="4" t="inlineStr">
        <is>
          <t>No</t>
        </is>
      </c>
      <c r="I44" s="4">
        <f>IF($A44="","",IF(Inputs!$B$14="Yes",$G44,$H44))</f>
        <v/>
      </c>
      <c r="J44" s="4">
        <f>IF($A44="","",SWITCH($C44,"Fixed",1,"Per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44" s="12">
        <f>IF($A44="","",IFERROR(VLOOKUP($A44,Rate_Card!$A:$F,3,FALSE),0))</f>
        <v/>
      </c>
      <c r="L44" s="13">
        <f>IF($A44="","",IF($B44="Pass Through Cost",(1+Assumptions!$B$37)*(1+Assumptions!$B$38),IF($E44="External",1,IFERROR(VLOOKUP(Inputs!$B$11,Assumptions!$A$4:$B$6,2,FALSE),1))*IF(OR(ISNUMBER(SEARCH("Training",$A44)),ISNUMBER(SEARCH("Toolkit",$A44)),ISNUMBER(SEARCH("Site Engagement",$A44))),IFERROR(VLOOKUP(Inputs!$B$13,Assumptions!$A$16:$B$21,2,FALSE),1),1)*IF(OR(ISNUMBER(SEARCH("Review",$A44)),ISNUMBER(SEARCH("Oversight",$A44))),IFERROR(VLOOKUP(Inputs!$B$10,Assumptions!$A$25:$B$30,2,FALSE),1),1)*IF(OR($C44="Per Patient Per Visit",ISNUMBER(SEARCH("Follow-up",$A44))),IFERROR(VLOOKUP(Inputs!$B$12,Assumptions!$A$10:$B$12,2,FALSE),1),1)*IFERROR(Assumptions!$B$33,1)))</f>
        <v/>
      </c>
      <c r="M44" s="12">
        <f>IF($I44&lt;&gt;"Yes",0,$J44*$K44*$L44)</f>
        <v/>
      </c>
      <c r="N44" s="4">
        <f>IF($A44="","",SWITCH($C44,"Fixed","1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44" s="4">
        <f>IF($A44="","",IFERROR(VLOOKUP($A44,Component_Master!$A:$H,8,FALSE),""))</f>
        <v/>
      </c>
    </row>
    <row r="45">
      <c r="A45" s="4">
        <f>IF(Component_Master!A45="","",Component_Master!A45)</f>
        <v/>
      </c>
      <c r="B45" s="4">
        <f>IF($A45="","",IFERROR(VLOOKUP($A45,Component_Master!$A:$H,2,FALSE),""))</f>
        <v/>
      </c>
      <c r="C45" s="4">
        <f>IF($A45="","",IFERROR(VLOOKUP($A45,Component_Master!$A:$H,3,FALSE),""))</f>
        <v/>
      </c>
      <c r="D45" s="4">
        <f>IF($A45="","",IFERROR(VLOOKUP($A45,Component_Master!$A:$H,4,FALSE),""))</f>
        <v/>
      </c>
      <c r="E45" s="4">
        <f>IF($A45="","",IFERROR(VLOOKUP($A45,Component_Master!$A:$H,5,FALSE),""))</f>
        <v/>
      </c>
      <c r="F45" s="4">
        <f>IF($A45="","",IFERROR(VLOOKUP($A45,Component_Master!$A:$H,6,FALSE),""))</f>
        <v/>
      </c>
      <c r="G45" s="4">
        <f>IF($A45="","",IF(COUNTIFS(Project_Type_Master!$A:$A,Inputs!$B$4,Project_Type_Master!$B:$B,$A45,Project_Type_Master!$C:$C,"Yes")&gt;0,"Yes","No"))</f>
        <v/>
      </c>
      <c r="H45" s="4" t="inlineStr">
        <is>
          <t>No</t>
        </is>
      </c>
      <c r="I45" s="4">
        <f>IF($A45="","",IF(Inputs!$B$14="Yes",$G45,$H45))</f>
        <v/>
      </c>
      <c r="J45" s="4">
        <f>IF($A45="","",SWITCH($C45,"Fixed",1,"Per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45" s="12">
        <f>IF($A45="","",IFERROR(VLOOKUP($A45,Rate_Card!$A:$F,3,FALSE),0))</f>
        <v/>
      </c>
      <c r="L45" s="13">
        <f>IF($A45="","",IF($B45="Pass Through Cost",(1+Assumptions!$B$37)*(1+Assumptions!$B$38),IF($E45="External",1,IFERROR(VLOOKUP(Inputs!$B$11,Assumptions!$A$4:$B$6,2,FALSE),1))*IF(OR(ISNUMBER(SEARCH("Training",$A45)),ISNUMBER(SEARCH("Toolkit",$A45)),ISNUMBER(SEARCH("Site Engagement",$A45))),IFERROR(VLOOKUP(Inputs!$B$13,Assumptions!$A$16:$B$21,2,FALSE),1),1)*IF(OR(ISNUMBER(SEARCH("Review",$A45)),ISNUMBER(SEARCH("Oversight",$A45))),IFERROR(VLOOKUP(Inputs!$B$10,Assumptions!$A$25:$B$30,2,FALSE),1),1)*IF(OR($C45="Per Patient Per Visit",ISNUMBER(SEARCH("Follow-up",$A45))),IFERROR(VLOOKUP(Inputs!$B$12,Assumptions!$A$10:$B$12,2,FALSE),1),1)*IFERROR(Assumptions!$B$33,1)))</f>
        <v/>
      </c>
      <c r="M45" s="12">
        <f>IF($I45&lt;&gt;"Yes",0,$J45*$K45*$L45)</f>
        <v/>
      </c>
      <c r="N45" s="4">
        <f>IF($A45="","",SWITCH($C45,"Fixed","1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45" s="4">
        <f>IF($A45="","",IFERROR(VLOOKUP($A45,Component_Master!$A:$H,8,FALSE),""))</f>
        <v/>
      </c>
    </row>
    <row r="46">
      <c r="A46" s="4">
        <f>IF(Component_Master!A46="","",Component_Master!A46)</f>
        <v/>
      </c>
      <c r="B46" s="4">
        <f>IF($A46="","",IFERROR(VLOOKUP($A46,Component_Master!$A:$H,2,FALSE),""))</f>
        <v/>
      </c>
      <c r="C46" s="4">
        <f>IF($A46="","",IFERROR(VLOOKUP($A46,Component_Master!$A:$H,3,FALSE),""))</f>
        <v/>
      </c>
      <c r="D46" s="4">
        <f>IF($A46="","",IFERROR(VLOOKUP($A46,Component_Master!$A:$H,4,FALSE),""))</f>
        <v/>
      </c>
      <c r="E46" s="4">
        <f>IF($A46="","",IFERROR(VLOOKUP($A46,Component_Master!$A:$H,5,FALSE),""))</f>
        <v/>
      </c>
      <c r="F46" s="4">
        <f>IF($A46="","",IFERROR(VLOOKUP($A46,Component_Master!$A:$H,6,FALSE),""))</f>
        <v/>
      </c>
      <c r="G46" s="4">
        <f>IF($A46="","",IF(COUNTIFS(Project_Type_Master!$A:$A,Inputs!$B$4,Project_Type_Master!$B:$B,$A46,Project_Type_Master!$C:$C,"Yes")&gt;0,"Yes","No"))</f>
        <v/>
      </c>
      <c r="H46" s="4" t="inlineStr">
        <is>
          <t>No</t>
        </is>
      </c>
      <c r="I46" s="4">
        <f>IF($A46="","",IF(Inputs!$B$14="Yes",$G46,$H46))</f>
        <v/>
      </c>
      <c r="J46" s="4">
        <f>IF($A46="","",SWITCH($C46,"Fixed",1,"Per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46" s="12">
        <f>IF($A46="","",IFERROR(VLOOKUP($A46,Rate_Card!$A:$F,3,FALSE),0))</f>
        <v/>
      </c>
      <c r="L46" s="13">
        <f>IF($A46="","",IF($B46="Pass Through Cost",(1+Assumptions!$B$37)*(1+Assumptions!$B$38),IF($E46="External",1,IFERROR(VLOOKUP(Inputs!$B$11,Assumptions!$A$4:$B$6,2,FALSE),1))*IF(OR(ISNUMBER(SEARCH("Training",$A46)),ISNUMBER(SEARCH("Toolkit",$A46)),ISNUMBER(SEARCH("Site Engagement",$A46))),IFERROR(VLOOKUP(Inputs!$B$13,Assumptions!$A$16:$B$21,2,FALSE),1),1)*IF(OR(ISNUMBER(SEARCH("Review",$A46)),ISNUMBER(SEARCH("Oversight",$A46))),IFERROR(VLOOKUP(Inputs!$B$10,Assumptions!$A$25:$B$30,2,FALSE),1),1)*IF(OR($C46="Per Patient Per Visit",ISNUMBER(SEARCH("Follow-up",$A46))),IFERROR(VLOOKUP(Inputs!$B$12,Assumptions!$A$10:$B$12,2,FALSE),1),1)*IFERROR(Assumptions!$B$33,1)))</f>
        <v/>
      </c>
      <c r="M46" s="12">
        <f>IF($I46&lt;&gt;"Yes",0,$J46*$K46*$L46)</f>
        <v/>
      </c>
      <c r="N46" s="4">
        <f>IF($A46="","",SWITCH($C46,"Fixed","1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46" s="4">
        <f>IF($A46="","",IFERROR(VLOOKUP($A46,Component_Master!$A:$H,8,FALSE),""))</f>
        <v/>
      </c>
    </row>
    <row r="47">
      <c r="A47" s="4">
        <f>IF(Component_Master!A47="","",Component_Master!A47)</f>
        <v/>
      </c>
      <c r="B47" s="4">
        <f>IF($A47="","",IFERROR(VLOOKUP($A47,Component_Master!$A:$H,2,FALSE),""))</f>
        <v/>
      </c>
      <c r="C47" s="4">
        <f>IF($A47="","",IFERROR(VLOOKUP($A47,Component_Master!$A:$H,3,FALSE),""))</f>
        <v/>
      </c>
      <c r="D47" s="4">
        <f>IF($A47="","",IFERROR(VLOOKUP($A47,Component_Master!$A:$H,4,FALSE),""))</f>
        <v/>
      </c>
      <c r="E47" s="4">
        <f>IF($A47="","",IFERROR(VLOOKUP($A47,Component_Master!$A:$H,5,FALSE),""))</f>
        <v/>
      </c>
      <c r="F47" s="4">
        <f>IF($A47="","",IFERROR(VLOOKUP($A47,Component_Master!$A:$H,6,FALSE),""))</f>
        <v/>
      </c>
      <c r="G47" s="4">
        <f>IF($A47="","",IF(COUNTIFS(Project_Type_Master!$A:$A,Inputs!$B$4,Project_Type_Master!$B:$B,$A47,Project_Type_Master!$C:$C,"Yes")&gt;0,"Yes","No"))</f>
        <v/>
      </c>
      <c r="H47" s="4" t="inlineStr">
        <is>
          <t>No</t>
        </is>
      </c>
      <c r="I47" s="4">
        <f>IF($A47="","",IF(Inputs!$B$14="Yes",$G47,$H47))</f>
        <v/>
      </c>
      <c r="J47" s="4">
        <f>IF($A47="","",SWITCH($C47,"Fixed",1,"Per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47" s="12">
        <f>IF($A47="","",IFERROR(VLOOKUP($A47,Rate_Card!$A:$F,3,FALSE),0))</f>
        <v/>
      </c>
      <c r="L47" s="13">
        <f>IF($A47="","",IF($B47="Pass Through Cost",(1+Assumptions!$B$37)*(1+Assumptions!$B$38),IF($E47="External",1,IFERROR(VLOOKUP(Inputs!$B$11,Assumptions!$A$4:$B$6,2,FALSE),1))*IF(OR(ISNUMBER(SEARCH("Training",$A47)),ISNUMBER(SEARCH("Toolkit",$A47)),ISNUMBER(SEARCH("Site Engagement",$A47))),IFERROR(VLOOKUP(Inputs!$B$13,Assumptions!$A$16:$B$21,2,FALSE),1),1)*IF(OR(ISNUMBER(SEARCH("Review",$A47)),ISNUMBER(SEARCH("Oversight",$A47))),IFERROR(VLOOKUP(Inputs!$B$10,Assumptions!$A$25:$B$30,2,FALSE),1),1)*IF(OR($C47="Per Patient Per Visit",ISNUMBER(SEARCH("Follow-up",$A47))),IFERROR(VLOOKUP(Inputs!$B$12,Assumptions!$A$10:$B$12,2,FALSE),1),1)*IFERROR(Assumptions!$B$33,1)))</f>
        <v/>
      </c>
      <c r="M47" s="12">
        <f>IF($I47&lt;&gt;"Yes",0,$J47*$K47*$L47)</f>
        <v/>
      </c>
      <c r="N47" s="4">
        <f>IF($A47="","",SWITCH($C47,"Fixed","1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47" s="4">
        <f>IF($A47="","",IFERROR(VLOOKUP($A47,Component_Master!$A:$H,8,FALSE),""))</f>
        <v/>
      </c>
    </row>
    <row r="48">
      <c r="A48" s="4">
        <f>IF(Component_Master!A48="","",Component_Master!A48)</f>
        <v/>
      </c>
      <c r="B48" s="4">
        <f>IF($A48="","",IFERROR(VLOOKUP($A48,Component_Master!$A:$H,2,FALSE),""))</f>
        <v/>
      </c>
      <c r="C48" s="4">
        <f>IF($A48="","",IFERROR(VLOOKUP($A48,Component_Master!$A:$H,3,FALSE),""))</f>
        <v/>
      </c>
      <c r="D48" s="4">
        <f>IF($A48="","",IFERROR(VLOOKUP($A48,Component_Master!$A:$H,4,FALSE),""))</f>
        <v/>
      </c>
      <c r="E48" s="4">
        <f>IF($A48="","",IFERROR(VLOOKUP($A48,Component_Master!$A:$H,5,FALSE),""))</f>
        <v/>
      </c>
      <c r="F48" s="4">
        <f>IF($A48="","",IFERROR(VLOOKUP($A48,Component_Master!$A:$H,6,FALSE),""))</f>
        <v/>
      </c>
      <c r="G48" s="4">
        <f>IF($A48="","",IF(COUNTIFS(Project_Type_Master!$A:$A,Inputs!$B$4,Project_Type_Master!$B:$B,$A48,Project_Type_Master!$C:$C,"Yes")&gt;0,"Yes","No"))</f>
        <v/>
      </c>
      <c r="H48" s="4" t="inlineStr">
        <is>
          <t>No</t>
        </is>
      </c>
      <c r="I48" s="4">
        <f>IF($A48="","",IF(Inputs!$B$14="Yes",$G48,$H48))</f>
        <v/>
      </c>
      <c r="J48" s="4">
        <f>IF($A48="","",SWITCH($C48,"Fixed",1,"Per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48" s="12">
        <f>IF($A48="","",IFERROR(VLOOKUP($A48,Rate_Card!$A:$F,3,FALSE),0))</f>
        <v/>
      </c>
      <c r="L48" s="13">
        <f>IF($A48="","",IF($B48="Pass Through Cost",(1+Assumptions!$B$37)*(1+Assumptions!$B$38),IF($E48="External",1,IFERROR(VLOOKUP(Inputs!$B$11,Assumptions!$A$4:$B$6,2,FALSE),1))*IF(OR(ISNUMBER(SEARCH("Training",$A48)),ISNUMBER(SEARCH("Toolkit",$A48)),ISNUMBER(SEARCH("Site Engagement",$A48))),IFERROR(VLOOKUP(Inputs!$B$13,Assumptions!$A$16:$B$21,2,FALSE),1),1)*IF(OR(ISNUMBER(SEARCH("Review",$A48)),ISNUMBER(SEARCH("Oversight",$A48))),IFERROR(VLOOKUP(Inputs!$B$10,Assumptions!$A$25:$B$30,2,FALSE),1),1)*IF(OR($C48="Per Patient Per Visit",ISNUMBER(SEARCH("Follow-up",$A48))),IFERROR(VLOOKUP(Inputs!$B$12,Assumptions!$A$10:$B$12,2,FALSE),1),1)*IFERROR(Assumptions!$B$33,1)))</f>
        <v/>
      </c>
      <c r="M48" s="12">
        <f>IF($I48&lt;&gt;"Yes",0,$J48*$K48*$L48)</f>
        <v/>
      </c>
      <c r="N48" s="4">
        <f>IF($A48="","",SWITCH($C48,"Fixed","1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48" s="4">
        <f>IF($A48="","",IFERROR(VLOOKUP($A48,Component_Master!$A:$H,8,FALSE),""))</f>
        <v/>
      </c>
    </row>
    <row r="49">
      <c r="A49" s="4">
        <f>IF(Component_Master!A49="","",Component_Master!A49)</f>
        <v/>
      </c>
      <c r="B49" s="4">
        <f>IF($A49="","",IFERROR(VLOOKUP($A49,Component_Master!$A:$H,2,FALSE),""))</f>
        <v/>
      </c>
      <c r="C49" s="4">
        <f>IF($A49="","",IFERROR(VLOOKUP($A49,Component_Master!$A:$H,3,FALSE),""))</f>
        <v/>
      </c>
      <c r="D49" s="4">
        <f>IF($A49="","",IFERROR(VLOOKUP($A49,Component_Master!$A:$H,4,FALSE),""))</f>
        <v/>
      </c>
      <c r="E49" s="4">
        <f>IF($A49="","",IFERROR(VLOOKUP($A49,Component_Master!$A:$H,5,FALSE),""))</f>
        <v/>
      </c>
      <c r="F49" s="4">
        <f>IF($A49="","",IFERROR(VLOOKUP($A49,Component_Master!$A:$H,6,FALSE),""))</f>
        <v/>
      </c>
      <c r="G49" s="4">
        <f>IF($A49="","",IF(COUNTIFS(Project_Type_Master!$A:$A,Inputs!$B$4,Project_Type_Master!$B:$B,$A49,Project_Type_Master!$C:$C,"Yes")&gt;0,"Yes","No"))</f>
        <v/>
      </c>
      <c r="H49" s="4" t="inlineStr">
        <is>
          <t>No</t>
        </is>
      </c>
      <c r="I49" s="4">
        <f>IF($A49="","",IF(Inputs!$B$14="Yes",$G49,$H49))</f>
        <v/>
      </c>
      <c r="J49" s="4">
        <f>IF($A49="","",SWITCH($C49,"Fixed",1,"Per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49" s="12">
        <f>IF($A49="","",IFERROR(VLOOKUP($A49,Rate_Card!$A:$F,3,FALSE),0))</f>
        <v/>
      </c>
      <c r="L49" s="13">
        <f>IF($A49="","",IF($B49="Pass Through Cost",(1+Assumptions!$B$37)*(1+Assumptions!$B$38),IF($E49="External",1,IFERROR(VLOOKUP(Inputs!$B$11,Assumptions!$A$4:$B$6,2,FALSE),1))*IF(OR(ISNUMBER(SEARCH("Training",$A49)),ISNUMBER(SEARCH("Toolkit",$A49)),ISNUMBER(SEARCH("Site Engagement",$A49))),IFERROR(VLOOKUP(Inputs!$B$13,Assumptions!$A$16:$B$21,2,FALSE),1),1)*IF(OR(ISNUMBER(SEARCH("Review",$A49)),ISNUMBER(SEARCH("Oversight",$A49))),IFERROR(VLOOKUP(Inputs!$B$10,Assumptions!$A$25:$B$30,2,FALSE),1),1)*IF(OR($C49="Per Patient Per Visit",ISNUMBER(SEARCH("Follow-up",$A49))),IFERROR(VLOOKUP(Inputs!$B$12,Assumptions!$A$10:$B$12,2,FALSE),1),1)*IFERROR(Assumptions!$B$33,1)))</f>
        <v/>
      </c>
      <c r="M49" s="12">
        <f>IF($I49&lt;&gt;"Yes",0,$J49*$K49*$L49)</f>
        <v/>
      </c>
      <c r="N49" s="4">
        <f>IF($A49="","",SWITCH($C49,"Fixed","1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49" s="4">
        <f>IF($A49="","",IFERROR(VLOOKUP($A49,Component_Master!$A:$H,8,FALSE),""))</f>
        <v/>
      </c>
    </row>
    <row r="50">
      <c r="A50" s="4">
        <f>IF(Component_Master!A50="","",Component_Master!A50)</f>
        <v/>
      </c>
      <c r="B50" s="4">
        <f>IF($A50="","",IFERROR(VLOOKUP($A50,Component_Master!$A:$H,2,FALSE),""))</f>
        <v/>
      </c>
      <c r="C50" s="4">
        <f>IF($A50="","",IFERROR(VLOOKUP($A50,Component_Master!$A:$H,3,FALSE),""))</f>
        <v/>
      </c>
      <c r="D50" s="4">
        <f>IF($A50="","",IFERROR(VLOOKUP($A50,Component_Master!$A:$H,4,FALSE),""))</f>
        <v/>
      </c>
      <c r="E50" s="4">
        <f>IF($A50="","",IFERROR(VLOOKUP($A50,Component_Master!$A:$H,5,FALSE),""))</f>
        <v/>
      </c>
      <c r="F50" s="4">
        <f>IF($A50="","",IFERROR(VLOOKUP($A50,Component_Master!$A:$H,6,FALSE),""))</f>
        <v/>
      </c>
      <c r="G50" s="4">
        <f>IF($A50="","",IF(COUNTIFS(Project_Type_Master!$A:$A,Inputs!$B$4,Project_Type_Master!$B:$B,$A50,Project_Type_Master!$C:$C,"Yes")&gt;0,"Yes","No"))</f>
        <v/>
      </c>
      <c r="H50" s="4" t="inlineStr">
        <is>
          <t>No</t>
        </is>
      </c>
      <c r="I50" s="4">
        <f>IF($A50="","",IF(Inputs!$B$14="Yes",$G50,$H50))</f>
        <v/>
      </c>
      <c r="J50" s="4">
        <f>IF($A50="","",SWITCH($C50,"Fixed",1,"Per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50" s="12">
        <f>IF($A50="","",IFERROR(VLOOKUP($A50,Rate_Card!$A:$F,3,FALSE),0))</f>
        <v/>
      </c>
      <c r="L50" s="13">
        <f>IF($A50="","",IF($B50="Pass Through Cost",(1+Assumptions!$B$37)*(1+Assumptions!$B$38),IF($E50="External",1,IFERROR(VLOOKUP(Inputs!$B$11,Assumptions!$A$4:$B$6,2,FALSE),1))*IF(OR(ISNUMBER(SEARCH("Training",$A50)),ISNUMBER(SEARCH("Toolkit",$A50)),ISNUMBER(SEARCH("Site Engagement",$A50))),IFERROR(VLOOKUP(Inputs!$B$13,Assumptions!$A$16:$B$21,2,FALSE),1),1)*IF(OR(ISNUMBER(SEARCH("Review",$A50)),ISNUMBER(SEARCH("Oversight",$A50))),IFERROR(VLOOKUP(Inputs!$B$10,Assumptions!$A$25:$B$30,2,FALSE),1),1)*IF(OR($C50="Per Patient Per Visit",ISNUMBER(SEARCH("Follow-up",$A50))),IFERROR(VLOOKUP(Inputs!$B$12,Assumptions!$A$10:$B$12,2,FALSE),1),1)*IFERROR(Assumptions!$B$33,1)))</f>
        <v/>
      </c>
      <c r="M50" s="12">
        <f>IF($I50&lt;&gt;"Yes",0,$J50*$K50*$L50)</f>
        <v/>
      </c>
      <c r="N50" s="4">
        <f>IF($A50="","",SWITCH($C50,"Fixed","1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50" s="4">
        <f>IF($A50="","",IFERROR(VLOOKUP($A50,Component_Master!$A:$H,8,FALSE),""))</f>
        <v/>
      </c>
    </row>
    <row r="51">
      <c r="A51" s="4">
        <f>IF(Component_Master!A51="","",Component_Master!A51)</f>
        <v/>
      </c>
      <c r="B51" s="4">
        <f>IF($A51="","",IFERROR(VLOOKUP($A51,Component_Master!$A:$H,2,FALSE),""))</f>
        <v/>
      </c>
      <c r="C51" s="4">
        <f>IF($A51="","",IFERROR(VLOOKUP($A51,Component_Master!$A:$H,3,FALSE),""))</f>
        <v/>
      </c>
      <c r="D51" s="4">
        <f>IF($A51="","",IFERROR(VLOOKUP($A51,Component_Master!$A:$H,4,FALSE),""))</f>
        <v/>
      </c>
      <c r="E51" s="4">
        <f>IF($A51="","",IFERROR(VLOOKUP($A51,Component_Master!$A:$H,5,FALSE),""))</f>
        <v/>
      </c>
      <c r="F51" s="4">
        <f>IF($A51="","",IFERROR(VLOOKUP($A51,Component_Master!$A:$H,6,FALSE),""))</f>
        <v/>
      </c>
      <c r="G51" s="4">
        <f>IF($A51="","",IF(COUNTIFS(Project_Type_Master!$A:$A,Inputs!$B$4,Project_Type_Master!$B:$B,$A51,Project_Type_Master!$C:$C,"Yes")&gt;0,"Yes","No"))</f>
        <v/>
      </c>
      <c r="H51" s="4" t="inlineStr">
        <is>
          <t>No</t>
        </is>
      </c>
      <c r="I51" s="4">
        <f>IF($A51="","",IF(Inputs!$B$14="Yes",$G51,$H51))</f>
        <v/>
      </c>
      <c r="J51" s="4">
        <f>IF($A51="","",SWITCH($C51,"Fixed",1,"Per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51" s="12">
        <f>IF($A51="","",IFERROR(VLOOKUP($A51,Rate_Card!$A:$F,3,FALSE),0))</f>
        <v/>
      </c>
      <c r="L51" s="13">
        <f>IF($A51="","",IF($B51="Pass Through Cost",(1+Assumptions!$B$37)*(1+Assumptions!$B$38),IF($E51="External",1,IFERROR(VLOOKUP(Inputs!$B$11,Assumptions!$A$4:$B$6,2,FALSE),1))*IF(OR(ISNUMBER(SEARCH("Training",$A51)),ISNUMBER(SEARCH("Toolkit",$A51)),ISNUMBER(SEARCH("Site Engagement",$A51))),IFERROR(VLOOKUP(Inputs!$B$13,Assumptions!$A$16:$B$21,2,FALSE),1),1)*IF(OR(ISNUMBER(SEARCH("Review",$A51)),ISNUMBER(SEARCH("Oversight",$A51))),IFERROR(VLOOKUP(Inputs!$B$10,Assumptions!$A$25:$B$30,2,FALSE),1),1)*IF(OR($C51="Per Patient Per Visit",ISNUMBER(SEARCH("Follow-up",$A51))),IFERROR(VLOOKUP(Inputs!$B$12,Assumptions!$A$10:$B$12,2,FALSE),1),1)*IFERROR(Assumptions!$B$33,1)))</f>
        <v/>
      </c>
      <c r="M51" s="12">
        <f>IF($I51&lt;&gt;"Yes",0,$J51*$K51*$L51)</f>
        <v/>
      </c>
      <c r="N51" s="4">
        <f>IF($A51="","",SWITCH($C51,"Fixed","1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51" s="4">
        <f>IF($A51="","",IFERROR(VLOOKUP($A51,Component_Master!$A:$H,8,FALSE),""))</f>
        <v/>
      </c>
    </row>
    <row r="52">
      <c r="A52" s="4">
        <f>IF(Component_Master!A52="","",Component_Master!A52)</f>
        <v/>
      </c>
      <c r="B52" s="4">
        <f>IF($A52="","",IFERROR(VLOOKUP($A52,Component_Master!$A:$H,2,FALSE),""))</f>
        <v/>
      </c>
      <c r="C52" s="4">
        <f>IF($A52="","",IFERROR(VLOOKUP($A52,Component_Master!$A:$H,3,FALSE),""))</f>
        <v/>
      </c>
      <c r="D52" s="4">
        <f>IF($A52="","",IFERROR(VLOOKUP($A52,Component_Master!$A:$H,4,FALSE),""))</f>
        <v/>
      </c>
      <c r="E52" s="4">
        <f>IF($A52="","",IFERROR(VLOOKUP($A52,Component_Master!$A:$H,5,FALSE),""))</f>
        <v/>
      </c>
      <c r="F52" s="4">
        <f>IF($A52="","",IFERROR(VLOOKUP($A52,Component_Master!$A:$H,6,FALSE),""))</f>
        <v/>
      </c>
      <c r="G52" s="4">
        <f>IF($A52="","",IF(COUNTIFS(Project_Type_Master!$A:$A,Inputs!$B$4,Project_Type_Master!$B:$B,$A52,Project_Type_Master!$C:$C,"Yes")&gt;0,"Yes","No"))</f>
        <v/>
      </c>
      <c r="H52" s="4" t="inlineStr">
        <is>
          <t>No</t>
        </is>
      </c>
      <c r="I52" s="4">
        <f>IF($A52="","",IF(Inputs!$B$14="Yes",$G52,$H52))</f>
        <v/>
      </c>
      <c r="J52" s="4">
        <f>IF($A52="","",SWITCH($C52,"Fixed",1,"Per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52" s="12">
        <f>IF($A52="","",IFERROR(VLOOKUP($A52,Rate_Card!$A:$F,3,FALSE),0))</f>
        <v/>
      </c>
      <c r="L52" s="13">
        <f>IF($A52="","",IF($B52="Pass Through Cost",(1+Assumptions!$B$37)*(1+Assumptions!$B$38),IF($E52="External",1,IFERROR(VLOOKUP(Inputs!$B$11,Assumptions!$A$4:$B$6,2,FALSE),1))*IF(OR(ISNUMBER(SEARCH("Training",$A52)),ISNUMBER(SEARCH("Toolkit",$A52)),ISNUMBER(SEARCH("Site Engagement",$A52))),IFERROR(VLOOKUP(Inputs!$B$13,Assumptions!$A$16:$B$21,2,FALSE),1),1)*IF(OR(ISNUMBER(SEARCH("Review",$A52)),ISNUMBER(SEARCH("Oversight",$A52))),IFERROR(VLOOKUP(Inputs!$B$10,Assumptions!$A$25:$B$30,2,FALSE),1),1)*IF(OR($C52="Per Patient Per Visit",ISNUMBER(SEARCH("Follow-up",$A52))),IFERROR(VLOOKUP(Inputs!$B$12,Assumptions!$A$10:$B$12,2,FALSE),1),1)*IFERROR(Assumptions!$B$33,1)))</f>
        <v/>
      </c>
      <c r="M52" s="12">
        <f>IF($I52&lt;&gt;"Yes",0,$J52*$K52*$L52)</f>
        <v/>
      </c>
      <c r="N52" s="4">
        <f>IF($A52="","",SWITCH($C52,"Fixed","1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52" s="4">
        <f>IF($A52="","",IFERROR(VLOOKUP($A52,Component_Master!$A:$H,8,FALSE),""))</f>
        <v/>
      </c>
    </row>
    <row r="53">
      <c r="A53" s="4">
        <f>IF(Component_Master!A53="","",Component_Master!A53)</f>
        <v/>
      </c>
      <c r="B53" s="4">
        <f>IF($A53="","",IFERROR(VLOOKUP($A53,Component_Master!$A:$H,2,FALSE),""))</f>
        <v/>
      </c>
      <c r="C53" s="4">
        <f>IF($A53="","",IFERROR(VLOOKUP($A53,Component_Master!$A:$H,3,FALSE),""))</f>
        <v/>
      </c>
      <c r="D53" s="4">
        <f>IF($A53="","",IFERROR(VLOOKUP($A53,Component_Master!$A:$H,4,FALSE),""))</f>
        <v/>
      </c>
      <c r="E53" s="4">
        <f>IF($A53="","",IFERROR(VLOOKUP($A53,Component_Master!$A:$H,5,FALSE),""))</f>
        <v/>
      </c>
      <c r="F53" s="4">
        <f>IF($A53="","",IFERROR(VLOOKUP($A53,Component_Master!$A:$H,6,FALSE),""))</f>
        <v/>
      </c>
      <c r="G53" s="4">
        <f>IF($A53="","",IF(COUNTIFS(Project_Type_Master!$A:$A,Inputs!$B$4,Project_Type_Master!$B:$B,$A53,Project_Type_Master!$C:$C,"Yes")&gt;0,"Yes","No"))</f>
        <v/>
      </c>
      <c r="H53" s="4" t="inlineStr">
        <is>
          <t>No</t>
        </is>
      </c>
      <c r="I53" s="4">
        <f>IF($A53="","",IF(Inputs!$B$14="Yes",$G53,$H53))</f>
        <v/>
      </c>
      <c r="J53" s="4">
        <f>IF($A53="","",SWITCH($C53,"Fixed",1,"Per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53" s="12">
        <f>IF($A53="","",IFERROR(VLOOKUP($A53,Rate_Card!$A:$F,3,FALSE),0))</f>
        <v/>
      </c>
      <c r="L53" s="13">
        <f>IF($A53="","",IF($B53="Pass Through Cost",(1+Assumptions!$B$37)*(1+Assumptions!$B$38),IF($E53="External",1,IFERROR(VLOOKUP(Inputs!$B$11,Assumptions!$A$4:$B$6,2,FALSE),1))*IF(OR(ISNUMBER(SEARCH("Training",$A53)),ISNUMBER(SEARCH("Toolkit",$A53)),ISNUMBER(SEARCH("Site Engagement",$A53))),IFERROR(VLOOKUP(Inputs!$B$13,Assumptions!$A$16:$B$21,2,FALSE),1),1)*IF(OR(ISNUMBER(SEARCH("Review",$A53)),ISNUMBER(SEARCH("Oversight",$A53))),IFERROR(VLOOKUP(Inputs!$B$10,Assumptions!$A$25:$B$30,2,FALSE),1),1)*IF(OR($C53="Per Patient Per Visit",ISNUMBER(SEARCH("Follow-up",$A53))),IFERROR(VLOOKUP(Inputs!$B$12,Assumptions!$A$10:$B$12,2,FALSE),1),1)*IFERROR(Assumptions!$B$33,1)))</f>
        <v/>
      </c>
      <c r="M53" s="12">
        <f>IF($I53&lt;&gt;"Yes",0,$J53*$K53*$L53)</f>
        <v/>
      </c>
      <c r="N53" s="4">
        <f>IF($A53="","",SWITCH($C53,"Fixed","1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53" s="4">
        <f>IF($A53="","",IFERROR(VLOOKUP($A53,Component_Master!$A:$H,8,FALSE),""))</f>
        <v/>
      </c>
    </row>
    <row r="54">
      <c r="A54" s="4">
        <f>IF(Component_Master!A54="","",Component_Master!A54)</f>
        <v/>
      </c>
      <c r="B54" s="4">
        <f>IF($A54="","",IFERROR(VLOOKUP($A54,Component_Master!$A:$H,2,FALSE),""))</f>
        <v/>
      </c>
      <c r="C54" s="4">
        <f>IF($A54="","",IFERROR(VLOOKUP($A54,Component_Master!$A:$H,3,FALSE),""))</f>
        <v/>
      </c>
      <c r="D54" s="4">
        <f>IF($A54="","",IFERROR(VLOOKUP($A54,Component_Master!$A:$H,4,FALSE),""))</f>
        <v/>
      </c>
      <c r="E54" s="4">
        <f>IF($A54="","",IFERROR(VLOOKUP($A54,Component_Master!$A:$H,5,FALSE),""))</f>
        <v/>
      </c>
      <c r="F54" s="4">
        <f>IF($A54="","",IFERROR(VLOOKUP($A54,Component_Master!$A:$H,6,FALSE),""))</f>
        <v/>
      </c>
      <c r="G54" s="4">
        <f>IF($A54="","",IF(COUNTIFS(Project_Type_Master!$A:$A,Inputs!$B$4,Project_Type_Master!$B:$B,$A54,Project_Type_Master!$C:$C,"Yes")&gt;0,"Yes","No"))</f>
        <v/>
      </c>
      <c r="H54" s="4" t="inlineStr">
        <is>
          <t>No</t>
        </is>
      </c>
      <c r="I54" s="4">
        <f>IF($A54="","",IF(Inputs!$B$14="Yes",$G54,$H54))</f>
        <v/>
      </c>
      <c r="J54" s="4">
        <f>IF($A54="","",SWITCH($C54,"Fixed",1,"Per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54" s="12">
        <f>IF($A54="","",IFERROR(VLOOKUP($A54,Rate_Card!$A:$F,3,FALSE),0))</f>
        <v/>
      </c>
      <c r="L54" s="13">
        <f>IF($A54="","",IF($B54="Pass Through Cost",(1+Assumptions!$B$37)*(1+Assumptions!$B$38),IF($E54="External",1,IFERROR(VLOOKUP(Inputs!$B$11,Assumptions!$A$4:$B$6,2,FALSE),1))*IF(OR(ISNUMBER(SEARCH("Training",$A54)),ISNUMBER(SEARCH("Toolkit",$A54)),ISNUMBER(SEARCH("Site Engagement",$A54))),IFERROR(VLOOKUP(Inputs!$B$13,Assumptions!$A$16:$B$21,2,FALSE),1),1)*IF(OR(ISNUMBER(SEARCH("Review",$A54)),ISNUMBER(SEARCH("Oversight",$A54))),IFERROR(VLOOKUP(Inputs!$B$10,Assumptions!$A$25:$B$30,2,FALSE),1),1)*IF(OR($C54="Per Patient Per Visit",ISNUMBER(SEARCH("Follow-up",$A54))),IFERROR(VLOOKUP(Inputs!$B$12,Assumptions!$A$10:$B$12,2,FALSE),1),1)*IFERROR(Assumptions!$B$33,1)))</f>
        <v/>
      </c>
      <c r="M54" s="12">
        <f>IF($I54&lt;&gt;"Yes",0,$J54*$K54*$L54)</f>
        <v/>
      </c>
      <c r="N54" s="4">
        <f>IF($A54="","",SWITCH($C54,"Fixed","1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54" s="4">
        <f>IF($A54="","",IFERROR(VLOOKUP($A54,Component_Master!$A:$H,8,FALSE),""))</f>
        <v/>
      </c>
    </row>
    <row r="55">
      <c r="A55" s="4">
        <f>IF(Component_Master!A55="","",Component_Master!A55)</f>
        <v/>
      </c>
      <c r="B55" s="4">
        <f>IF($A55="","",IFERROR(VLOOKUP($A55,Component_Master!$A:$H,2,FALSE),""))</f>
        <v/>
      </c>
      <c r="C55" s="4">
        <f>IF($A55="","",IFERROR(VLOOKUP($A55,Component_Master!$A:$H,3,FALSE),""))</f>
        <v/>
      </c>
      <c r="D55" s="4">
        <f>IF($A55="","",IFERROR(VLOOKUP($A55,Component_Master!$A:$H,4,FALSE),""))</f>
        <v/>
      </c>
      <c r="E55" s="4">
        <f>IF($A55="","",IFERROR(VLOOKUP($A55,Component_Master!$A:$H,5,FALSE),""))</f>
        <v/>
      </c>
      <c r="F55" s="4">
        <f>IF($A55="","",IFERROR(VLOOKUP($A55,Component_Master!$A:$H,6,FALSE),""))</f>
        <v/>
      </c>
      <c r="G55" s="4">
        <f>IF($A55="","",IF(COUNTIFS(Project_Type_Master!$A:$A,Inputs!$B$4,Project_Type_Master!$B:$B,$A55,Project_Type_Master!$C:$C,"Yes")&gt;0,"Yes","No"))</f>
        <v/>
      </c>
      <c r="H55" s="4" t="inlineStr">
        <is>
          <t>No</t>
        </is>
      </c>
      <c r="I55" s="4">
        <f>IF($A55="","",IF(Inputs!$B$14="Yes",$G55,$H55))</f>
        <v/>
      </c>
      <c r="J55" s="4">
        <f>IF($A55="","",SWITCH($C55,"Fixed",1,"Per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55" s="12">
        <f>IF($A55="","",IFERROR(VLOOKUP($A55,Rate_Card!$A:$F,3,FALSE),0))</f>
        <v/>
      </c>
      <c r="L55" s="13">
        <f>IF($A55="","",IF($B55="Pass Through Cost",(1+Assumptions!$B$37)*(1+Assumptions!$B$38),IF($E55="External",1,IFERROR(VLOOKUP(Inputs!$B$11,Assumptions!$A$4:$B$6,2,FALSE),1))*IF(OR(ISNUMBER(SEARCH("Training",$A55)),ISNUMBER(SEARCH("Toolkit",$A55)),ISNUMBER(SEARCH("Site Engagement",$A55))),IFERROR(VLOOKUP(Inputs!$B$13,Assumptions!$A$16:$B$21,2,FALSE),1),1)*IF(OR(ISNUMBER(SEARCH("Review",$A55)),ISNUMBER(SEARCH("Oversight",$A55))),IFERROR(VLOOKUP(Inputs!$B$10,Assumptions!$A$25:$B$30,2,FALSE),1),1)*IF(OR($C55="Per Patient Per Visit",ISNUMBER(SEARCH("Follow-up",$A55))),IFERROR(VLOOKUP(Inputs!$B$12,Assumptions!$A$10:$B$12,2,FALSE),1),1)*IFERROR(Assumptions!$B$33,1)))</f>
        <v/>
      </c>
      <c r="M55" s="12">
        <f>IF($I55&lt;&gt;"Yes",0,$J55*$K55*$L55)</f>
        <v/>
      </c>
      <c r="N55" s="4">
        <f>IF($A55="","",SWITCH($C55,"Fixed","1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55" s="4">
        <f>IF($A55="","",IFERROR(VLOOKUP($A55,Component_Master!$A:$H,8,FALSE),""))</f>
        <v/>
      </c>
    </row>
    <row r="56">
      <c r="A56" s="4">
        <f>IF(Component_Master!A56="","",Component_Master!A56)</f>
        <v/>
      </c>
      <c r="B56" s="4">
        <f>IF($A56="","",IFERROR(VLOOKUP($A56,Component_Master!$A:$H,2,FALSE),""))</f>
        <v/>
      </c>
      <c r="C56" s="4">
        <f>IF($A56="","",IFERROR(VLOOKUP($A56,Component_Master!$A:$H,3,FALSE),""))</f>
        <v/>
      </c>
      <c r="D56" s="4">
        <f>IF($A56="","",IFERROR(VLOOKUP($A56,Component_Master!$A:$H,4,FALSE),""))</f>
        <v/>
      </c>
      <c r="E56" s="4">
        <f>IF($A56="","",IFERROR(VLOOKUP($A56,Component_Master!$A:$H,5,FALSE),""))</f>
        <v/>
      </c>
      <c r="F56" s="4">
        <f>IF($A56="","",IFERROR(VLOOKUP($A56,Component_Master!$A:$H,6,FALSE),""))</f>
        <v/>
      </c>
      <c r="G56" s="4">
        <f>IF($A56="","",IF(COUNTIFS(Project_Type_Master!$A:$A,Inputs!$B$4,Project_Type_Master!$B:$B,$A56,Project_Type_Master!$C:$C,"Yes")&gt;0,"Yes","No"))</f>
        <v/>
      </c>
      <c r="H56" s="4" t="inlineStr">
        <is>
          <t>No</t>
        </is>
      </c>
      <c r="I56" s="4">
        <f>IF($A56="","",IF(Inputs!$B$14="Yes",$G56,$H56))</f>
        <v/>
      </c>
      <c r="J56" s="4">
        <f>IF($A56="","",SWITCH($C56,"Fixed",1,"Per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56" s="12">
        <f>IF($A56="","",IFERROR(VLOOKUP($A56,Rate_Card!$A:$F,3,FALSE),0))</f>
        <v/>
      </c>
      <c r="L56" s="13">
        <f>IF($A56="","",IF($B56="Pass Through Cost",(1+Assumptions!$B$37)*(1+Assumptions!$B$38),IF($E56="External",1,IFERROR(VLOOKUP(Inputs!$B$11,Assumptions!$A$4:$B$6,2,FALSE),1))*IF(OR(ISNUMBER(SEARCH("Training",$A56)),ISNUMBER(SEARCH("Toolkit",$A56)),ISNUMBER(SEARCH("Site Engagement",$A56))),IFERROR(VLOOKUP(Inputs!$B$13,Assumptions!$A$16:$B$21,2,FALSE),1),1)*IF(OR(ISNUMBER(SEARCH("Review",$A56)),ISNUMBER(SEARCH("Oversight",$A56))),IFERROR(VLOOKUP(Inputs!$B$10,Assumptions!$A$25:$B$30,2,FALSE),1),1)*IF(OR($C56="Per Patient Per Visit",ISNUMBER(SEARCH("Follow-up",$A56))),IFERROR(VLOOKUP(Inputs!$B$12,Assumptions!$A$10:$B$12,2,FALSE),1),1)*IFERROR(Assumptions!$B$33,1)))</f>
        <v/>
      </c>
      <c r="M56" s="12">
        <f>IF($I56&lt;&gt;"Yes",0,$J56*$K56*$L56)</f>
        <v/>
      </c>
      <c r="N56" s="4">
        <f>IF($A56="","",SWITCH($C56,"Fixed","1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56" s="4">
        <f>IF($A56="","",IFERROR(VLOOKUP($A56,Component_Master!$A:$H,8,FALSE),""))</f>
        <v/>
      </c>
    </row>
    <row r="57">
      <c r="A57" s="4">
        <f>IF(Component_Master!A57="","",Component_Master!A57)</f>
        <v/>
      </c>
      <c r="B57" s="4">
        <f>IF($A57="","",IFERROR(VLOOKUP($A57,Component_Master!$A:$H,2,FALSE),""))</f>
        <v/>
      </c>
      <c r="C57" s="4">
        <f>IF($A57="","",IFERROR(VLOOKUP($A57,Component_Master!$A:$H,3,FALSE),""))</f>
        <v/>
      </c>
      <c r="D57" s="4">
        <f>IF($A57="","",IFERROR(VLOOKUP($A57,Component_Master!$A:$H,4,FALSE),""))</f>
        <v/>
      </c>
      <c r="E57" s="4">
        <f>IF($A57="","",IFERROR(VLOOKUP($A57,Component_Master!$A:$H,5,FALSE),""))</f>
        <v/>
      </c>
      <c r="F57" s="4">
        <f>IF($A57="","",IFERROR(VLOOKUP($A57,Component_Master!$A:$H,6,FALSE),""))</f>
        <v/>
      </c>
      <c r="G57" s="4">
        <f>IF($A57="","",IF(COUNTIFS(Project_Type_Master!$A:$A,Inputs!$B$4,Project_Type_Master!$B:$B,$A57,Project_Type_Master!$C:$C,"Yes")&gt;0,"Yes","No"))</f>
        <v/>
      </c>
      <c r="H57" s="4" t="inlineStr">
        <is>
          <t>No</t>
        </is>
      </c>
      <c r="I57" s="4">
        <f>IF($A57="","",IF(Inputs!$B$14="Yes",$G57,$H57))</f>
        <v/>
      </c>
      <c r="J57" s="4">
        <f>IF($A57="","",SWITCH($C57,"Fixed",1,"Per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57" s="12">
        <f>IF($A57="","",IFERROR(VLOOKUP($A57,Rate_Card!$A:$F,3,FALSE),0))</f>
        <v/>
      </c>
      <c r="L57" s="13">
        <f>IF($A57="","",IF($B57="Pass Through Cost",(1+Assumptions!$B$37)*(1+Assumptions!$B$38),IF($E57="External",1,IFERROR(VLOOKUP(Inputs!$B$11,Assumptions!$A$4:$B$6,2,FALSE),1))*IF(OR(ISNUMBER(SEARCH("Training",$A57)),ISNUMBER(SEARCH("Toolkit",$A57)),ISNUMBER(SEARCH("Site Engagement",$A57))),IFERROR(VLOOKUP(Inputs!$B$13,Assumptions!$A$16:$B$21,2,FALSE),1),1)*IF(OR(ISNUMBER(SEARCH("Review",$A57)),ISNUMBER(SEARCH("Oversight",$A57))),IFERROR(VLOOKUP(Inputs!$B$10,Assumptions!$A$25:$B$30,2,FALSE),1),1)*IF(OR($C57="Per Patient Per Visit",ISNUMBER(SEARCH("Follow-up",$A57))),IFERROR(VLOOKUP(Inputs!$B$12,Assumptions!$A$10:$B$12,2,FALSE),1),1)*IFERROR(Assumptions!$B$33,1)))</f>
        <v/>
      </c>
      <c r="M57" s="12">
        <f>IF($I57&lt;&gt;"Yes",0,$J57*$K57*$L57)</f>
        <v/>
      </c>
      <c r="N57" s="4">
        <f>IF($A57="","",SWITCH($C57,"Fixed","1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57" s="4">
        <f>IF($A57="","",IFERROR(VLOOKUP($A57,Component_Master!$A:$H,8,FALSE),""))</f>
        <v/>
      </c>
    </row>
    <row r="58">
      <c r="A58" s="4">
        <f>IF(Component_Master!A58="","",Component_Master!A58)</f>
        <v/>
      </c>
      <c r="B58" s="4">
        <f>IF($A58="","",IFERROR(VLOOKUP($A58,Component_Master!$A:$H,2,FALSE),""))</f>
        <v/>
      </c>
      <c r="C58" s="4">
        <f>IF($A58="","",IFERROR(VLOOKUP($A58,Component_Master!$A:$H,3,FALSE),""))</f>
        <v/>
      </c>
      <c r="D58" s="4">
        <f>IF($A58="","",IFERROR(VLOOKUP($A58,Component_Master!$A:$H,4,FALSE),""))</f>
        <v/>
      </c>
      <c r="E58" s="4">
        <f>IF($A58="","",IFERROR(VLOOKUP($A58,Component_Master!$A:$H,5,FALSE),""))</f>
        <v/>
      </c>
      <c r="F58" s="4">
        <f>IF($A58="","",IFERROR(VLOOKUP($A58,Component_Master!$A:$H,6,FALSE),""))</f>
        <v/>
      </c>
      <c r="G58" s="4">
        <f>IF($A58="","",IF(COUNTIFS(Project_Type_Master!$A:$A,Inputs!$B$4,Project_Type_Master!$B:$B,$A58,Project_Type_Master!$C:$C,"Yes")&gt;0,"Yes","No"))</f>
        <v/>
      </c>
      <c r="H58" s="4" t="inlineStr">
        <is>
          <t>No</t>
        </is>
      </c>
      <c r="I58" s="4">
        <f>IF($A58="","",IF(Inputs!$B$14="Yes",$G58,$H58))</f>
        <v/>
      </c>
      <c r="J58" s="4">
        <f>IF($A58="","",SWITCH($C58,"Fixed",1,"Per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58" s="12">
        <f>IF($A58="","",IFERROR(VLOOKUP($A58,Rate_Card!$A:$F,3,FALSE),0))</f>
        <v/>
      </c>
      <c r="L58" s="13">
        <f>IF($A58="","",IF($B58="Pass Through Cost",(1+Assumptions!$B$37)*(1+Assumptions!$B$38),IF($E58="External",1,IFERROR(VLOOKUP(Inputs!$B$11,Assumptions!$A$4:$B$6,2,FALSE),1))*IF(OR(ISNUMBER(SEARCH("Training",$A58)),ISNUMBER(SEARCH("Toolkit",$A58)),ISNUMBER(SEARCH("Site Engagement",$A58))),IFERROR(VLOOKUP(Inputs!$B$13,Assumptions!$A$16:$B$21,2,FALSE),1),1)*IF(OR(ISNUMBER(SEARCH("Review",$A58)),ISNUMBER(SEARCH("Oversight",$A58))),IFERROR(VLOOKUP(Inputs!$B$10,Assumptions!$A$25:$B$30,2,FALSE),1),1)*IF(OR($C58="Per Patient Per Visit",ISNUMBER(SEARCH("Follow-up",$A58))),IFERROR(VLOOKUP(Inputs!$B$12,Assumptions!$A$10:$B$12,2,FALSE),1),1)*IFERROR(Assumptions!$B$33,1)))</f>
        <v/>
      </c>
      <c r="M58" s="12">
        <f>IF($I58&lt;&gt;"Yes",0,$J58*$K58*$L58)</f>
        <v/>
      </c>
      <c r="N58" s="4">
        <f>IF($A58="","",SWITCH($C58,"Fixed","1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58" s="4">
        <f>IF($A58="","",IFERROR(VLOOKUP($A58,Component_Master!$A:$H,8,FALSE),""))</f>
        <v/>
      </c>
    </row>
    <row r="59">
      <c r="A59" s="4">
        <f>IF(Component_Master!A59="","",Component_Master!A59)</f>
        <v/>
      </c>
      <c r="B59" s="4">
        <f>IF($A59="","",IFERROR(VLOOKUP($A59,Component_Master!$A:$H,2,FALSE),""))</f>
        <v/>
      </c>
      <c r="C59" s="4">
        <f>IF($A59="","",IFERROR(VLOOKUP($A59,Component_Master!$A:$H,3,FALSE),""))</f>
        <v/>
      </c>
      <c r="D59" s="4">
        <f>IF($A59="","",IFERROR(VLOOKUP($A59,Component_Master!$A:$H,4,FALSE),""))</f>
        <v/>
      </c>
      <c r="E59" s="4">
        <f>IF($A59="","",IFERROR(VLOOKUP($A59,Component_Master!$A:$H,5,FALSE),""))</f>
        <v/>
      </c>
      <c r="F59" s="4">
        <f>IF($A59="","",IFERROR(VLOOKUP($A59,Component_Master!$A:$H,6,FALSE),""))</f>
        <v/>
      </c>
      <c r="G59" s="4">
        <f>IF($A59="","",IF(COUNTIFS(Project_Type_Master!$A:$A,Inputs!$B$4,Project_Type_Master!$B:$B,$A59,Project_Type_Master!$C:$C,"Yes")&gt;0,"Yes","No"))</f>
        <v/>
      </c>
      <c r="H59" s="4" t="inlineStr">
        <is>
          <t>No</t>
        </is>
      </c>
      <c r="I59" s="4">
        <f>IF($A59="","",IF(Inputs!$B$14="Yes",$G59,$H59))</f>
        <v/>
      </c>
      <c r="J59" s="4">
        <f>IF($A59="","",SWITCH($C59,"Fixed",1,"Per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59" s="12">
        <f>IF($A59="","",IFERROR(VLOOKUP($A59,Rate_Card!$A:$F,3,FALSE),0))</f>
        <v/>
      </c>
      <c r="L59" s="13">
        <f>IF($A59="","",IF($B59="Pass Through Cost",(1+Assumptions!$B$37)*(1+Assumptions!$B$38),IF($E59="External",1,IFERROR(VLOOKUP(Inputs!$B$11,Assumptions!$A$4:$B$6,2,FALSE),1))*IF(OR(ISNUMBER(SEARCH("Training",$A59)),ISNUMBER(SEARCH("Toolkit",$A59)),ISNUMBER(SEARCH("Site Engagement",$A59))),IFERROR(VLOOKUP(Inputs!$B$13,Assumptions!$A$16:$B$21,2,FALSE),1),1)*IF(OR(ISNUMBER(SEARCH("Review",$A59)),ISNUMBER(SEARCH("Oversight",$A59))),IFERROR(VLOOKUP(Inputs!$B$10,Assumptions!$A$25:$B$30,2,FALSE),1),1)*IF(OR($C59="Per Patient Per Visit",ISNUMBER(SEARCH("Follow-up",$A59))),IFERROR(VLOOKUP(Inputs!$B$12,Assumptions!$A$10:$B$12,2,FALSE),1),1)*IFERROR(Assumptions!$B$33,1)))</f>
        <v/>
      </c>
      <c r="M59" s="12">
        <f>IF($I59&lt;&gt;"Yes",0,$J59*$K59*$L59)</f>
        <v/>
      </c>
      <c r="N59" s="4">
        <f>IF($A59="","",SWITCH($C59,"Fixed","1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59" s="4">
        <f>IF($A59="","",IFERROR(VLOOKUP($A59,Component_Master!$A:$H,8,FALSE),""))</f>
        <v/>
      </c>
    </row>
    <row r="60">
      <c r="A60" s="4">
        <f>IF(Component_Master!A60="","",Component_Master!A60)</f>
        <v/>
      </c>
      <c r="B60" s="4">
        <f>IF($A60="","",IFERROR(VLOOKUP($A60,Component_Master!$A:$H,2,FALSE),""))</f>
        <v/>
      </c>
      <c r="C60" s="4">
        <f>IF($A60="","",IFERROR(VLOOKUP($A60,Component_Master!$A:$H,3,FALSE),""))</f>
        <v/>
      </c>
      <c r="D60" s="4">
        <f>IF($A60="","",IFERROR(VLOOKUP($A60,Component_Master!$A:$H,4,FALSE),""))</f>
        <v/>
      </c>
      <c r="E60" s="4">
        <f>IF($A60="","",IFERROR(VLOOKUP($A60,Component_Master!$A:$H,5,FALSE),""))</f>
        <v/>
      </c>
      <c r="F60" s="4">
        <f>IF($A60="","",IFERROR(VLOOKUP($A60,Component_Master!$A:$H,6,FALSE),""))</f>
        <v/>
      </c>
      <c r="G60" s="4">
        <f>IF($A60="","",IF(COUNTIFS(Project_Type_Master!$A:$A,Inputs!$B$4,Project_Type_Master!$B:$B,$A60,Project_Type_Master!$C:$C,"Yes")&gt;0,"Yes","No"))</f>
        <v/>
      </c>
      <c r="H60" s="4" t="inlineStr">
        <is>
          <t>No</t>
        </is>
      </c>
      <c r="I60" s="4">
        <f>IF($A60="","",IF(Inputs!$B$14="Yes",$G60,$H60))</f>
        <v/>
      </c>
      <c r="J60" s="4">
        <f>IF($A60="","",SWITCH($C60,"Fixed",1,"Per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60" s="12">
        <f>IF($A60="","",IFERROR(VLOOKUP($A60,Rate_Card!$A:$F,3,FALSE),0))</f>
        <v/>
      </c>
      <c r="L60" s="13">
        <f>IF($A60="","",IF($B60="Pass Through Cost",(1+Assumptions!$B$37)*(1+Assumptions!$B$38),IF($E60="External",1,IFERROR(VLOOKUP(Inputs!$B$11,Assumptions!$A$4:$B$6,2,FALSE),1))*IF(OR(ISNUMBER(SEARCH("Training",$A60)),ISNUMBER(SEARCH("Toolkit",$A60)),ISNUMBER(SEARCH("Site Engagement",$A60))),IFERROR(VLOOKUP(Inputs!$B$13,Assumptions!$A$16:$B$21,2,FALSE),1),1)*IF(OR(ISNUMBER(SEARCH("Review",$A60)),ISNUMBER(SEARCH("Oversight",$A60))),IFERROR(VLOOKUP(Inputs!$B$10,Assumptions!$A$25:$B$30,2,FALSE),1),1)*IF(OR($C60="Per Patient Per Visit",ISNUMBER(SEARCH("Follow-up",$A60))),IFERROR(VLOOKUP(Inputs!$B$12,Assumptions!$A$10:$B$12,2,FALSE),1),1)*IFERROR(Assumptions!$B$33,1)))</f>
        <v/>
      </c>
      <c r="M60" s="12">
        <f>IF($I60&lt;&gt;"Yes",0,$J60*$K60*$L60)</f>
        <v/>
      </c>
      <c r="N60" s="4">
        <f>IF($A60="","",SWITCH($C60,"Fixed","1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60" s="4">
        <f>IF($A60="","",IFERROR(VLOOKUP($A60,Component_Master!$A:$H,8,FALSE),""))</f>
        <v/>
      </c>
    </row>
    <row r="61">
      <c r="A61" s="4">
        <f>IF(Component_Master!A61="","",Component_Master!A61)</f>
        <v/>
      </c>
      <c r="B61" s="4">
        <f>IF($A61="","",IFERROR(VLOOKUP($A61,Component_Master!$A:$H,2,FALSE),""))</f>
        <v/>
      </c>
      <c r="C61" s="4">
        <f>IF($A61="","",IFERROR(VLOOKUP($A61,Component_Master!$A:$H,3,FALSE),""))</f>
        <v/>
      </c>
      <c r="D61" s="4">
        <f>IF($A61="","",IFERROR(VLOOKUP($A61,Component_Master!$A:$H,4,FALSE),""))</f>
        <v/>
      </c>
      <c r="E61" s="4">
        <f>IF($A61="","",IFERROR(VLOOKUP($A61,Component_Master!$A:$H,5,FALSE),""))</f>
        <v/>
      </c>
      <c r="F61" s="4">
        <f>IF($A61="","",IFERROR(VLOOKUP($A61,Component_Master!$A:$H,6,FALSE),""))</f>
        <v/>
      </c>
      <c r="G61" s="4">
        <f>IF($A61="","",IF(COUNTIFS(Project_Type_Master!$A:$A,Inputs!$B$4,Project_Type_Master!$B:$B,$A61,Project_Type_Master!$C:$C,"Yes")&gt;0,"Yes","No"))</f>
        <v/>
      </c>
      <c r="H61" s="4" t="inlineStr">
        <is>
          <t>No</t>
        </is>
      </c>
      <c r="I61" s="4">
        <f>IF($A61="","",IF(Inputs!$B$14="Yes",$G61,$H61))</f>
        <v/>
      </c>
      <c r="J61" s="4">
        <f>IF($A61="","",SWITCH($C61,"Fixed",1,"Per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61" s="12">
        <f>IF($A61="","",IFERROR(VLOOKUP($A61,Rate_Card!$A:$F,3,FALSE),0))</f>
        <v/>
      </c>
      <c r="L61" s="13">
        <f>IF($A61="","",IF($B61="Pass Through Cost",(1+Assumptions!$B$37)*(1+Assumptions!$B$38),IF($E61="External",1,IFERROR(VLOOKUP(Inputs!$B$11,Assumptions!$A$4:$B$6,2,FALSE),1))*IF(OR(ISNUMBER(SEARCH("Training",$A61)),ISNUMBER(SEARCH("Toolkit",$A61)),ISNUMBER(SEARCH("Site Engagement",$A61))),IFERROR(VLOOKUP(Inputs!$B$13,Assumptions!$A$16:$B$21,2,FALSE),1),1)*IF(OR(ISNUMBER(SEARCH("Review",$A61)),ISNUMBER(SEARCH("Oversight",$A61))),IFERROR(VLOOKUP(Inputs!$B$10,Assumptions!$A$25:$B$30,2,FALSE),1),1)*IF(OR($C61="Per Patient Per Visit",ISNUMBER(SEARCH("Follow-up",$A61))),IFERROR(VLOOKUP(Inputs!$B$12,Assumptions!$A$10:$B$12,2,FALSE),1),1)*IFERROR(Assumptions!$B$33,1)))</f>
        <v/>
      </c>
      <c r="M61" s="12">
        <f>IF($I61&lt;&gt;"Yes",0,$J61*$K61*$L61)</f>
        <v/>
      </c>
      <c r="N61" s="4">
        <f>IF($A61="","",SWITCH($C61,"Fixed","1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61" s="4">
        <f>IF($A61="","",IFERROR(VLOOKUP($A61,Component_Master!$A:$H,8,FALSE),""))</f>
        <v/>
      </c>
    </row>
    <row r="62">
      <c r="A62" s="4">
        <f>IF(Component_Master!A62="","",Component_Master!A62)</f>
        <v/>
      </c>
      <c r="B62" s="4">
        <f>IF($A62="","",IFERROR(VLOOKUP($A62,Component_Master!$A:$H,2,FALSE),""))</f>
        <v/>
      </c>
      <c r="C62" s="4">
        <f>IF($A62="","",IFERROR(VLOOKUP($A62,Component_Master!$A:$H,3,FALSE),""))</f>
        <v/>
      </c>
      <c r="D62" s="4">
        <f>IF($A62="","",IFERROR(VLOOKUP($A62,Component_Master!$A:$H,4,FALSE),""))</f>
        <v/>
      </c>
      <c r="E62" s="4">
        <f>IF($A62="","",IFERROR(VLOOKUP($A62,Component_Master!$A:$H,5,FALSE),""))</f>
        <v/>
      </c>
      <c r="F62" s="4">
        <f>IF($A62="","",IFERROR(VLOOKUP($A62,Component_Master!$A:$H,6,FALSE),""))</f>
        <v/>
      </c>
      <c r="G62" s="4">
        <f>IF($A62="","",IF(COUNTIFS(Project_Type_Master!$A:$A,Inputs!$B$4,Project_Type_Master!$B:$B,$A62,Project_Type_Master!$C:$C,"Yes")&gt;0,"Yes","No"))</f>
        <v/>
      </c>
      <c r="H62" s="4" t="inlineStr">
        <is>
          <t>No</t>
        </is>
      </c>
      <c r="I62" s="4">
        <f>IF($A62="","",IF(Inputs!$B$14="Yes",$G62,$H62))</f>
        <v/>
      </c>
      <c r="J62" s="4">
        <f>IF($A62="","",SWITCH($C62,"Fixed",1,"Per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62" s="12">
        <f>IF($A62="","",IFERROR(VLOOKUP($A62,Rate_Card!$A:$F,3,FALSE),0))</f>
        <v/>
      </c>
      <c r="L62" s="13">
        <f>IF($A62="","",IF($B62="Pass Through Cost",(1+Assumptions!$B$37)*(1+Assumptions!$B$38),IF($E62="External",1,IFERROR(VLOOKUP(Inputs!$B$11,Assumptions!$A$4:$B$6,2,FALSE),1))*IF(OR(ISNUMBER(SEARCH("Training",$A62)),ISNUMBER(SEARCH("Toolkit",$A62)),ISNUMBER(SEARCH("Site Engagement",$A62))),IFERROR(VLOOKUP(Inputs!$B$13,Assumptions!$A$16:$B$21,2,FALSE),1),1)*IF(OR(ISNUMBER(SEARCH("Review",$A62)),ISNUMBER(SEARCH("Oversight",$A62))),IFERROR(VLOOKUP(Inputs!$B$10,Assumptions!$A$25:$B$30,2,FALSE),1),1)*IF(OR($C62="Per Patient Per Visit",ISNUMBER(SEARCH("Follow-up",$A62))),IFERROR(VLOOKUP(Inputs!$B$12,Assumptions!$A$10:$B$12,2,FALSE),1),1)*IFERROR(Assumptions!$B$33,1)))</f>
        <v/>
      </c>
      <c r="M62" s="12">
        <f>IF($I62&lt;&gt;"Yes",0,$J62*$K62*$L62)</f>
        <v/>
      </c>
      <c r="N62" s="4">
        <f>IF($A62="","",SWITCH($C62,"Fixed","1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62" s="4">
        <f>IF($A62="","",IFERROR(VLOOKUP($A62,Component_Master!$A:$H,8,FALSE),""))</f>
        <v/>
      </c>
    </row>
    <row r="63">
      <c r="A63" s="4">
        <f>IF(Component_Master!A63="","",Component_Master!A63)</f>
        <v/>
      </c>
      <c r="B63" s="4">
        <f>IF($A63="","",IFERROR(VLOOKUP($A63,Component_Master!$A:$H,2,FALSE),""))</f>
        <v/>
      </c>
      <c r="C63" s="4">
        <f>IF($A63="","",IFERROR(VLOOKUP($A63,Component_Master!$A:$H,3,FALSE),""))</f>
        <v/>
      </c>
      <c r="D63" s="4">
        <f>IF($A63="","",IFERROR(VLOOKUP($A63,Component_Master!$A:$H,4,FALSE),""))</f>
        <v/>
      </c>
      <c r="E63" s="4">
        <f>IF($A63="","",IFERROR(VLOOKUP($A63,Component_Master!$A:$H,5,FALSE),""))</f>
        <v/>
      </c>
      <c r="F63" s="4">
        <f>IF($A63="","",IFERROR(VLOOKUP($A63,Component_Master!$A:$H,6,FALSE),""))</f>
        <v/>
      </c>
      <c r="G63" s="4">
        <f>IF($A63="","",IF(COUNTIFS(Project_Type_Master!$A:$A,Inputs!$B$4,Project_Type_Master!$B:$B,$A63,Project_Type_Master!$C:$C,"Yes")&gt;0,"Yes","No"))</f>
        <v/>
      </c>
      <c r="H63" s="4" t="inlineStr">
        <is>
          <t>No</t>
        </is>
      </c>
      <c r="I63" s="4">
        <f>IF($A63="","",IF(Inputs!$B$14="Yes",$G63,$H63))</f>
        <v/>
      </c>
      <c r="J63" s="4">
        <f>IF($A63="","",SWITCH($C63,"Fixed",1,"Per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63" s="12">
        <f>IF($A63="","",IFERROR(VLOOKUP($A63,Rate_Card!$A:$F,3,FALSE),0))</f>
        <v/>
      </c>
      <c r="L63" s="13">
        <f>IF($A63="","",IF($B63="Pass Through Cost",(1+Assumptions!$B$37)*(1+Assumptions!$B$38),IF($E63="External",1,IFERROR(VLOOKUP(Inputs!$B$11,Assumptions!$A$4:$B$6,2,FALSE),1))*IF(OR(ISNUMBER(SEARCH("Training",$A63)),ISNUMBER(SEARCH("Toolkit",$A63)),ISNUMBER(SEARCH("Site Engagement",$A63))),IFERROR(VLOOKUP(Inputs!$B$13,Assumptions!$A$16:$B$21,2,FALSE),1),1)*IF(OR(ISNUMBER(SEARCH("Review",$A63)),ISNUMBER(SEARCH("Oversight",$A63))),IFERROR(VLOOKUP(Inputs!$B$10,Assumptions!$A$25:$B$30,2,FALSE),1),1)*IF(OR($C63="Per Patient Per Visit",ISNUMBER(SEARCH("Follow-up",$A63))),IFERROR(VLOOKUP(Inputs!$B$12,Assumptions!$A$10:$B$12,2,FALSE),1),1)*IFERROR(Assumptions!$B$33,1)))</f>
        <v/>
      </c>
      <c r="M63" s="12">
        <f>IF($I63&lt;&gt;"Yes",0,$J63*$K63*$L63)</f>
        <v/>
      </c>
      <c r="N63" s="4">
        <f>IF($A63="","",SWITCH($C63,"Fixed","1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63" s="4">
        <f>IF($A63="","",IFERROR(VLOOKUP($A63,Component_Master!$A:$H,8,FALSE),""))</f>
        <v/>
      </c>
    </row>
    <row r="64">
      <c r="A64" s="4">
        <f>IF(Component_Master!A64="","",Component_Master!A64)</f>
        <v/>
      </c>
      <c r="B64" s="4">
        <f>IF($A64="","",IFERROR(VLOOKUP($A64,Component_Master!$A:$H,2,FALSE),""))</f>
        <v/>
      </c>
      <c r="C64" s="4">
        <f>IF($A64="","",IFERROR(VLOOKUP($A64,Component_Master!$A:$H,3,FALSE),""))</f>
        <v/>
      </c>
      <c r="D64" s="4">
        <f>IF($A64="","",IFERROR(VLOOKUP($A64,Component_Master!$A:$H,4,FALSE),""))</f>
        <v/>
      </c>
      <c r="E64" s="4">
        <f>IF($A64="","",IFERROR(VLOOKUP($A64,Component_Master!$A:$H,5,FALSE),""))</f>
        <v/>
      </c>
      <c r="F64" s="4">
        <f>IF($A64="","",IFERROR(VLOOKUP($A64,Component_Master!$A:$H,6,FALSE),""))</f>
        <v/>
      </c>
      <c r="G64" s="4">
        <f>IF($A64="","",IF(COUNTIFS(Project_Type_Master!$A:$A,Inputs!$B$4,Project_Type_Master!$B:$B,$A64,Project_Type_Master!$C:$C,"Yes")&gt;0,"Yes","No"))</f>
        <v/>
      </c>
      <c r="H64" s="4" t="inlineStr">
        <is>
          <t>No</t>
        </is>
      </c>
      <c r="I64" s="4">
        <f>IF($A64="","",IF(Inputs!$B$14="Yes",$G64,$H64))</f>
        <v/>
      </c>
      <c r="J64" s="4">
        <f>IF($A64="","",SWITCH($C64,"Fixed",1,"Per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64" s="12">
        <f>IF($A64="","",IFERROR(VLOOKUP($A64,Rate_Card!$A:$F,3,FALSE),0))</f>
        <v/>
      </c>
      <c r="L64" s="13">
        <f>IF($A64="","",IF($B64="Pass Through Cost",(1+Assumptions!$B$37)*(1+Assumptions!$B$38),IF($E64="External",1,IFERROR(VLOOKUP(Inputs!$B$11,Assumptions!$A$4:$B$6,2,FALSE),1))*IF(OR(ISNUMBER(SEARCH("Training",$A64)),ISNUMBER(SEARCH("Toolkit",$A64)),ISNUMBER(SEARCH("Site Engagement",$A64))),IFERROR(VLOOKUP(Inputs!$B$13,Assumptions!$A$16:$B$21,2,FALSE),1),1)*IF(OR(ISNUMBER(SEARCH("Review",$A64)),ISNUMBER(SEARCH("Oversight",$A64))),IFERROR(VLOOKUP(Inputs!$B$10,Assumptions!$A$25:$B$30,2,FALSE),1),1)*IF(OR($C64="Per Patient Per Visit",ISNUMBER(SEARCH("Follow-up",$A64))),IFERROR(VLOOKUP(Inputs!$B$12,Assumptions!$A$10:$B$12,2,FALSE),1),1)*IFERROR(Assumptions!$B$33,1)))</f>
        <v/>
      </c>
      <c r="M64" s="12">
        <f>IF($I64&lt;&gt;"Yes",0,$J64*$K64*$L64)</f>
        <v/>
      </c>
      <c r="N64" s="4">
        <f>IF($A64="","",SWITCH($C64,"Fixed","1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64" s="4">
        <f>IF($A64="","",IFERROR(VLOOKUP($A64,Component_Master!$A:$H,8,FALSE),""))</f>
        <v/>
      </c>
    </row>
    <row r="65">
      <c r="A65" s="4">
        <f>IF(Component_Master!A65="","",Component_Master!A65)</f>
        <v/>
      </c>
      <c r="B65" s="4">
        <f>IF($A65="","",IFERROR(VLOOKUP($A65,Component_Master!$A:$H,2,FALSE),""))</f>
        <v/>
      </c>
      <c r="C65" s="4">
        <f>IF($A65="","",IFERROR(VLOOKUP($A65,Component_Master!$A:$H,3,FALSE),""))</f>
        <v/>
      </c>
      <c r="D65" s="4">
        <f>IF($A65="","",IFERROR(VLOOKUP($A65,Component_Master!$A:$H,4,FALSE),""))</f>
        <v/>
      </c>
      <c r="E65" s="4">
        <f>IF($A65="","",IFERROR(VLOOKUP($A65,Component_Master!$A:$H,5,FALSE),""))</f>
        <v/>
      </c>
      <c r="F65" s="4">
        <f>IF($A65="","",IFERROR(VLOOKUP($A65,Component_Master!$A:$H,6,FALSE),""))</f>
        <v/>
      </c>
      <c r="G65" s="4">
        <f>IF($A65="","",IF(COUNTIFS(Project_Type_Master!$A:$A,Inputs!$B$4,Project_Type_Master!$B:$B,$A65,Project_Type_Master!$C:$C,"Yes")&gt;0,"Yes","No"))</f>
        <v/>
      </c>
      <c r="H65" s="4" t="inlineStr">
        <is>
          <t>No</t>
        </is>
      </c>
      <c r="I65" s="4">
        <f>IF($A65="","",IF(Inputs!$B$14="Yes",$G65,$H65))</f>
        <v/>
      </c>
      <c r="J65" s="4">
        <f>IF($A65="","",SWITCH($C65,"Fixed",1,"Per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65" s="12">
        <f>IF($A65="","",IFERROR(VLOOKUP($A65,Rate_Card!$A:$F,3,FALSE),0))</f>
        <v/>
      </c>
      <c r="L65" s="13">
        <f>IF($A65="","",IF($B65="Pass Through Cost",(1+Assumptions!$B$37)*(1+Assumptions!$B$38),IF($E65="External",1,IFERROR(VLOOKUP(Inputs!$B$11,Assumptions!$A$4:$B$6,2,FALSE),1))*IF(OR(ISNUMBER(SEARCH("Training",$A65)),ISNUMBER(SEARCH("Toolkit",$A65)),ISNUMBER(SEARCH("Site Engagement",$A65))),IFERROR(VLOOKUP(Inputs!$B$13,Assumptions!$A$16:$B$21,2,FALSE),1),1)*IF(OR(ISNUMBER(SEARCH("Review",$A65)),ISNUMBER(SEARCH("Oversight",$A65))),IFERROR(VLOOKUP(Inputs!$B$10,Assumptions!$A$25:$B$30,2,FALSE),1),1)*IF(OR($C65="Per Patient Per Visit",ISNUMBER(SEARCH("Follow-up",$A65))),IFERROR(VLOOKUP(Inputs!$B$12,Assumptions!$A$10:$B$12,2,FALSE),1),1)*IFERROR(Assumptions!$B$33,1)))</f>
        <v/>
      </c>
      <c r="M65" s="12">
        <f>IF($I65&lt;&gt;"Yes",0,$J65*$K65*$L65)</f>
        <v/>
      </c>
      <c r="N65" s="4">
        <f>IF($A65="","",SWITCH($C65,"Fixed","1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65" s="4">
        <f>IF($A65="","",IFERROR(VLOOKUP($A65,Component_Master!$A:$H,8,FALSE),""))</f>
        <v/>
      </c>
    </row>
    <row r="66">
      <c r="A66" s="4">
        <f>IF(Component_Master!A66="","",Component_Master!A66)</f>
        <v/>
      </c>
      <c r="B66" s="4">
        <f>IF($A66="","",IFERROR(VLOOKUP($A66,Component_Master!$A:$H,2,FALSE),""))</f>
        <v/>
      </c>
      <c r="C66" s="4">
        <f>IF($A66="","",IFERROR(VLOOKUP($A66,Component_Master!$A:$H,3,FALSE),""))</f>
        <v/>
      </c>
      <c r="D66" s="4">
        <f>IF($A66="","",IFERROR(VLOOKUP($A66,Component_Master!$A:$H,4,FALSE),""))</f>
        <v/>
      </c>
      <c r="E66" s="4">
        <f>IF($A66="","",IFERROR(VLOOKUP($A66,Component_Master!$A:$H,5,FALSE),""))</f>
        <v/>
      </c>
      <c r="F66" s="4">
        <f>IF($A66="","",IFERROR(VLOOKUP($A66,Component_Master!$A:$H,6,FALSE),""))</f>
        <v/>
      </c>
      <c r="G66" s="4">
        <f>IF($A66="","",IF(COUNTIFS(Project_Type_Master!$A:$A,Inputs!$B$4,Project_Type_Master!$B:$B,$A66,Project_Type_Master!$C:$C,"Yes")&gt;0,"Yes","No"))</f>
        <v/>
      </c>
      <c r="H66" s="4" t="inlineStr">
        <is>
          <t>No</t>
        </is>
      </c>
      <c r="I66" s="4">
        <f>IF($A66="","",IF(Inputs!$B$14="Yes",$G66,$H66))</f>
        <v/>
      </c>
      <c r="J66" s="4">
        <f>IF($A66="","",SWITCH($C66,"Fixed",1,"Per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66" s="12">
        <f>IF($A66="","",IFERROR(VLOOKUP($A66,Rate_Card!$A:$F,3,FALSE),0))</f>
        <v/>
      </c>
      <c r="L66" s="13">
        <f>IF($A66="","",IF($B66="Pass Through Cost",(1+Assumptions!$B$37)*(1+Assumptions!$B$38),IF($E66="External",1,IFERROR(VLOOKUP(Inputs!$B$11,Assumptions!$A$4:$B$6,2,FALSE),1))*IF(OR(ISNUMBER(SEARCH("Training",$A66)),ISNUMBER(SEARCH("Toolkit",$A66)),ISNUMBER(SEARCH("Site Engagement",$A66))),IFERROR(VLOOKUP(Inputs!$B$13,Assumptions!$A$16:$B$21,2,FALSE),1),1)*IF(OR(ISNUMBER(SEARCH("Review",$A66)),ISNUMBER(SEARCH("Oversight",$A66))),IFERROR(VLOOKUP(Inputs!$B$10,Assumptions!$A$25:$B$30,2,FALSE),1),1)*IF(OR($C66="Per Patient Per Visit",ISNUMBER(SEARCH("Follow-up",$A66))),IFERROR(VLOOKUP(Inputs!$B$12,Assumptions!$A$10:$B$12,2,FALSE),1),1)*IFERROR(Assumptions!$B$33,1)))</f>
        <v/>
      </c>
      <c r="M66" s="12">
        <f>IF($I66&lt;&gt;"Yes",0,$J66*$K66*$L66)</f>
        <v/>
      </c>
      <c r="N66" s="4">
        <f>IF($A66="","",SWITCH($C66,"Fixed","1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66" s="4">
        <f>IF($A66="","",IFERROR(VLOOKUP($A66,Component_Master!$A:$H,8,FALSE),""))</f>
        <v/>
      </c>
    </row>
    <row r="67">
      <c r="A67" s="4">
        <f>IF(Component_Master!A67="","",Component_Master!A67)</f>
        <v/>
      </c>
      <c r="B67" s="4">
        <f>IF($A67="","",IFERROR(VLOOKUP($A67,Component_Master!$A:$H,2,FALSE),""))</f>
        <v/>
      </c>
      <c r="C67" s="4">
        <f>IF($A67="","",IFERROR(VLOOKUP($A67,Component_Master!$A:$H,3,FALSE),""))</f>
        <v/>
      </c>
      <c r="D67" s="4">
        <f>IF($A67="","",IFERROR(VLOOKUP($A67,Component_Master!$A:$H,4,FALSE),""))</f>
        <v/>
      </c>
      <c r="E67" s="4">
        <f>IF($A67="","",IFERROR(VLOOKUP($A67,Component_Master!$A:$H,5,FALSE),""))</f>
        <v/>
      </c>
      <c r="F67" s="4">
        <f>IF($A67="","",IFERROR(VLOOKUP($A67,Component_Master!$A:$H,6,FALSE),""))</f>
        <v/>
      </c>
      <c r="G67" s="4">
        <f>IF($A67="","",IF(COUNTIFS(Project_Type_Master!$A:$A,Inputs!$B$4,Project_Type_Master!$B:$B,$A67,Project_Type_Master!$C:$C,"Yes")&gt;0,"Yes","No"))</f>
        <v/>
      </c>
      <c r="H67" s="4" t="inlineStr">
        <is>
          <t>No</t>
        </is>
      </c>
      <c r="I67" s="4">
        <f>IF($A67="","",IF(Inputs!$B$14="Yes",$G67,$H67))</f>
        <v/>
      </c>
      <c r="J67" s="4">
        <f>IF($A67="","",SWITCH($C67,"Fixed",1,"Per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67" s="12">
        <f>IF($A67="","",IFERROR(VLOOKUP($A67,Rate_Card!$A:$F,3,FALSE),0))</f>
        <v/>
      </c>
      <c r="L67" s="13">
        <f>IF($A67="","",IF($B67="Pass Through Cost",(1+Assumptions!$B$37)*(1+Assumptions!$B$38),IF($E67="External",1,IFERROR(VLOOKUP(Inputs!$B$11,Assumptions!$A$4:$B$6,2,FALSE),1))*IF(OR(ISNUMBER(SEARCH("Training",$A67)),ISNUMBER(SEARCH("Toolkit",$A67)),ISNUMBER(SEARCH("Site Engagement",$A67))),IFERROR(VLOOKUP(Inputs!$B$13,Assumptions!$A$16:$B$21,2,FALSE),1),1)*IF(OR(ISNUMBER(SEARCH("Review",$A67)),ISNUMBER(SEARCH("Oversight",$A67))),IFERROR(VLOOKUP(Inputs!$B$10,Assumptions!$A$25:$B$30,2,FALSE),1),1)*IF(OR($C67="Per Patient Per Visit",ISNUMBER(SEARCH("Follow-up",$A67))),IFERROR(VLOOKUP(Inputs!$B$12,Assumptions!$A$10:$B$12,2,FALSE),1),1)*IFERROR(Assumptions!$B$33,1)))</f>
        <v/>
      </c>
      <c r="M67" s="12">
        <f>IF($I67&lt;&gt;"Yes",0,$J67*$K67*$L67)</f>
        <v/>
      </c>
      <c r="N67" s="4">
        <f>IF($A67="","",SWITCH($C67,"Fixed","1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67" s="4">
        <f>IF($A67="","",IFERROR(VLOOKUP($A67,Component_Master!$A:$H,8,FALSE),""))</f>
        <v/>
      </c>
    </row>
    <row r="68">
      <c r="A68" s="4">
        <f>IF(Component_Master!A68="","",Component_Master!A68)</f>
        <v/>
      </c>
      <c r="B68" s="4">
        <f>IF($A68="","",IFERROR(VLOOKUP($A68,Component_Master!$A:$H,2,FALSE),""))</f>
        <v/>
      </c>
      <c r="C68" s="4">
        <f>IF($A68="","",IFERROR(VLOOKUP($A68,Component_Master!$A:$H,3,FALSE),""))</f>
        <v/>
      </c>
      <c r="D68" s="4">
        <f>IF($A68="","",IFERROR(VLOOKUP($A68,Component_Master!$A:$H,4,FALSE),""))</f>
        <v/>
      </c>
      <c r="E68" s="4">
        <f>IF($A68="","",IFERROR(VLOOKUP($A68,Component_Master!$A:$H,5,FALSE),""))</f>
        <v/>
      </c>
      <c r="F68" s="4">
        <f>IF($A68="","",IFERROR(VLOOKUP($A68,Component_Master!$A:$H,6,FALSE),""))</f>
        <v/>
      </c>
      <c r="G68" s="4">
        <f>IF($A68="","",IF(COUNTIFS(Project_Type_Master!$A:$A,Inputs!$B$4,Project_Type_Master!$B:$B,$A68,Project_Type_Master!$C:$C,"Yes")&gt;0,"Yes","No"))</f>
        <v/>
      </c>
      <c r="H68" s="4" t="inlineStr">
        <is>
          <t>No</t>
        </is>
      </c>
      <c r="I68" s="4">
        <f>IF($A68="","",IF(Inputs!$B$14="Yes",$G68,$H68))</f>
        <v/>
      </c>
      <c r="J68" s="4">
        <f>IF($A68="","",SWITCH($C68,"Fixed",1,"Per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68" s="12">
        <f>IF($A68="","",IFERROR(VLOOKUP($A68,Rate_Card!$A:$F,3,FALSE),0))</f>
        <v/>
      </c>
      <c r="L68" s="13">
        <f>IF($A68="","",IF($B68="Pass Through Cost",(1+Assumptions!$B$37)*(1+Assumptions!$B$38),IF($E68="External",1,IFERROR(VLOOKUP(Inputs!$B$11,Assumptions!$A$4:$B$6,2,FALSE),1))*IF(OR(ISNUMBER(SEARCH("Training",$A68)),ISNUMBER(SEARCH("Toolkit",$A68)),ISNUMBER(SEARCH("Site Engagement",$A68))),IFERROR(VLOOKUP(Inputs!$B$13,Assumptions!$A$16:$B$21,2,FALSE),1),1)*IF(OR(ISNUMBER(SEARCH("Review",$A68)),ISNUMBER(SEARCH("Oversight",$A68))),IFERROR(VLOOKUP(Inputs!$B$10,Assumptions!$A$25:$B$30,2,FALSE),1),1)*IF(OR($C68="Per Patient Per Visit",ISNUMBER(SEARCH("Follow-up",$A68))),IFERROR(VLOOKUP(Inputs!$B$12,Assumptions!$A$10:$B$12,2,FALSE),1),1)*IFERROR(Assumptions!$B$33,1)))</f>
        <v/>
      </c>
      <c r="M68" s="12">
        <f>IF($I68&lt;&gt;"Yes",0,$J68*$K68*$L68)</f>
        <v/>
      </c>
      <c r="N68" s="4">
        <f>IF($A68="","",SWITCH($C68,"Fixed","1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68" s="4">
        <f>IF($A68="","",IFERROR(VLOOKUP($A68,Component_Master!$A:$H,8,FALSE),""))</f>
        <v/>
      </c>
    </row>
    <row r="69">
      <c r="A69" s="4">
        <f>IF(Component_Master!A69="","",Component_Master!A69)</f>
        <v/>
      </c>
      <c r="B69" s="4">
        <f>IF($A69="","",IFERROR(VLOOKUP($A69,Component_Master!$A:$H,2,FALSE),""))</f>
        <v/>
      </c>
      <c r="C69" s="4">
        <f>IF($A69="","",IFERROR(VLOOKUP($A69,Component_Master!$A:$H,3,FALSE),""))</f>
        <v/>
      </c>
      <c r="D69" s="4">
        <f>IF($A69="","",IFERROR(VLOOKUP($A69,Component_Master!$A:$H,4,FALSE),""))</f>
        <v/>
      </c>
      <c r="E69" s="4">
        <f>IF($A69="","",IFERROR(VLOOKUP($A69,Component_Master!$A:$H,5,FALSE),""))</f>
        <v/>
      </c>
      <c r="F69" s="4">
        <f>IF($A69="","",IFERROR(VLOOKUP($A69,Component_Master!$A:$H,6,FALSE),""))</f>
        <v/>
      </c>
      <c r="G69" s="4">
        <f>IF($A69="","",IF(COUNTIFS(Project_Type_Master!$A:$A,Inputs!$B$4,Project_Type_Master!$B:$B,$A69,Project_Type_Master!$C:$C,"Yes")&gt;0,"Yes","No"))</f>
        <v/>
      </c>
      <c r="H69" s="4" t="inlineStr">
        <is>
          <t>No</t>
        </is>
      </c>
      <c r="I69" s="4">
        <f>IF($A69="","",IF(Inputs!$B$14="Yes",$G69,$H69))</f>
        <v/>
      </c>
      <c r="J69" s="4">
        <f>IF($A69="","",SWITCH($C69,"Fixed",1,"Per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69" s="12">
        <f>IF($A69="","",IFERROR(VLOOKUP($A69,Rate_Card!$A:$F,3,FALSE),0))</f>
        <v/>
      </c>
      <c r="L69" s="13">
        <f>IF($A69="","",IF($B69="Pass Through Cost",(1+Assumptions!$B$37)*(1+Assumptions!$B$38),IF($E69="External",1,IFERROR(VLOOKUP(Inputs!$B$11,Assumptions!$A$4:$B$6,2,FALSE),1))*IF(OR(ISNUMBER(SEARCH("Training",$A69)),ISNUMBER(SEARCH("Toolkit",$A69)),ISNUMBER(SEARCH("Site Engagement",$A69))),IFERROR(VLOOKUP(Inputs!$B$13,Assumptions!$A$16:$B$21,2,FALSE),1),1)*IF(OR(ISNUMBER(SEARCH("Review",$A69)),ISNUMBER(SEARCH("Oversight",$A69))),IFERROR(VLOOKUP(Inputs!$B$10,Assumptions!$A$25:$B$30,2,FALSE),1),1)*IF(OR($C69="Per Patient Per Visit",ISNUMBER(SEARCH("Follow-up",$A69))),IFERROR(VLOOKUP(Inputs!$B$12,Assumptions!$A$10:$B$12,2,FALSE),1),1)*IFERROR(Assumptions!$B$33,1)))</f>
        <v/>
      </c>
      <c r="M69" s="12">
        <f>IF($I69&lt;&gt;"Yes",0,$J69*$K69*$L69)</f>
        <v/>
      </c>
      <c r="N69" s="4">
        <f>IF($A69="","",SWITCH($C69,"Fixed","1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69" s="4">
        <f>IF($A69="","",IFERROR(VLOOKUP($A69,Component_Master!$A:$H,8,FALSE),""))</f>
        <v/>
      </c>
    </row>
    <row r="70">
      <c r="A70" s="4">
        <f>IF(Component_Master!A70="","",Component_Master!A70)</f>
        <v/>
      </c>
      <c r="B70" s="4">
        <f>IF($A70="","",IFERROR(VLOOKUP($A70,Component_Master!$A:$H,2,FALSE),""))</f>
        <v/>
      </c>
      <c r="C70" s="4">
        <f>IF($A70="","",IFERROR(VLOOKUP($A70,Component_Master!$A:$H,3,FALSE),""))</f>
        <v/>
      </c>
      <c r="D70" s="4">
        <f>IF($A70="","",IFERROR(VLOOKUP($A70,Component_Master!$A:$H,4,FALSE),""))</f>
        <v/>
      </c>
      <c r="E70" s="4">
        <f>IF($A70="","",IFERROR(VLOOKUP($A70,Component_Master!$A:$H,5,FALSE),""))</f>
        <v/>
      </c>
      <c r="F70" s="4">
        <f>IF($A70="","",IFERROR(VLOOKUP($A70,Component_Master!$A:$H,6,FALSE),""))</f>
        <v/>
      </c>
      <c r="G70" s="4">
        <f>IF($A70="","",IF(COUNTIFS(Project_Type_Master!$A:$A,Inputs!$B$4,Project_Type_Master!$B:$B,$A70,Project_Type_Master!$C:$C,"Yes")&gt;0,"Yes","No"))</f>
        <v/>
      </c>
      <c r="H70" s="4" t="inlineStr">
        <is>
          <t>No</t>
        </is>
      </c>
      <c r="I70" s="4">
        <f>IF($A70="","",IF(Inputs!$B$14="Yes",$G70,$H70))</f>
        <v/>
      </c>
      <c r="J70" s="4">
        <f>IF($A70="","",SWITCH($C70,"Fixed",1,"Per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70" s="12">
        <f>IF($A70="","",IFERROR(VLOOKUP($A70,Rate_Card!$A:$F,3,FALSE),0))</f>
        <v/>
      </c>
      <c r="L70" s="13">
        <f>IF($A70="","",IF($B70="Pass Through Cost",(1+Assumptions!$B$37)*(1+Assumptions!$B$38),IF($E70="External",1,IFERROR(VLOOKUP(Inputs!$B$11,Assumptions!$A$4:$B$6,2,FALSE),1))*IF(OR(ISNUMBER(SEARCH("Training",$A70)),ISNUMBER(SEARCH("Toolkit",$A70)),ISNUMBER(SEARCH("Site Engagement",$A70))),IFERROR(VLOOKUP(Inputs!$B$13,Assumptions!$A$16:$B$21,2,FALSE),1),1)*IF(OR(ISNUMBER(SEARCH("Review",$A70)),ISNUMBER(SEARCH("Oversight",$A70))),IFERROR(VLOOKUP(Inputs!$B$10,Assumptions!$A$25:$B$30,2,FALSE),1),1)*IF(OR($C70="Per Patient Per Visit",ISNUMBER(SEARCH("Follow-up",$A70))),IFERROR(VLOOKUP(Inputs!$B$12,Assumptions!$A$10:$B$12,2,FALSE),1),1)*IFERROR(Assumptions!$B$33,1)))</f>
        <v/>
      </c>
      <c r="M70" s="12">
        <f>IF($I70&lt;&gt;"Yes",0,$J70*$K70*$L70)</f>
        <v/>
      </c>
      <c r="N70" s="4">
        <f>IF($A70="","",SWITCH($C70,"Fixed","1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70" s="4">
        <f>IF($A70="","",IFERROR(VLOOKUP($A70,Component_Master!$A:$H,8,FALSE),""))</f>
        <v/>
      </c>
    </row>
    <row r="71">
      <c r="A71" s="4">
        <f>IF(Component_Master!A71="","",Component_Master!A71)</f>
        <v/>
      </c>
      <c r="B71" s="4">
        <f>IF($A71="","",IFERROR(VLOOKUP($A71,Component_Master!$A:$H,2,FALSE),""))</f>
        <v/>
      </c>
      <c r="C71" s="4">
        <f>IF($A71="","",IFERROR(VLOOKUP($A71,Component_Master!$A:$H,3,FALSE),""))</f>
        <v/>
      </c>
      <c r="D71" s="4">
        <f>IF($A71="","",IFERROR(VLOOKUP($A71,Component_Master!$A:$H,4,FALSE),""))</f>
        <v/>
      </c>
      <c r="E71" s="4">
        <f>IF($A71="","",IFERROR(VLOOKUP($A71,Component_Master!$A:$H,5,FALSE),""))</f>
        <v/>
      </c>
      <c r="F71" s="4">
        <f>IF($A71="","",IFERROR(VLOOKUP($A71,Component_Master!$A:$H,6,FALSE),""))</f>
        <v/>
      </c>
      <c r="G71" s="4">
        <f>IF($A71="","",IF(COUNTIFS(Project_Type_Master!$A:$A,Inputs!$B$4,Project_Type_Master!$B:$B,$A71,Project_Type_Master!$C:$C,"Yes")&gt;0,"Yes","No"))</f>
        <v/>
      </c>
      <c r="H71" s="4" t="inlineStr">
        <is>
          <t>No</t>
        </is>
      </c>
      <c r="I71" s="4">
        <f>IF($A71="","",IF(Inputs!$B$14="Yes",$G71,$H71))</f>
        <v/>
      </c>
      <c r="J71" s="4">
        <f>IF($A71="","",SWITCH($C71,"Fixed",1,"Per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71" s="12">
        <f>IF($A71="","",IFERROR(VLOOKUP($A71,Rate_Card!$A:$F,3,FALSE),0))</f>
        <v/>
      </c>
      <c r="L71" s="13">
        <f>IF($A71="","",IF($B71="Pass Through Cost",(1+Assumptions!$B$37)*(1+Assumptions!$B$38),IF($E71="External",1,IFERROR(VLOOKUP(Inputs!$B$11,Assumptions!$A$4:$B$6,2,FALSE),1))*IF(OR(ISNUMBER(SEARCH("Training",$A71)),ISNUMBER(SEARCH("Toolkit",$A71)),ISNUMBER(SEARCH("Site Engagement",$A71))),IFERROR(VLOOKUP(Inputs!$B$13,Assumptions!$A$16:$B$21,2,FALSE),1),1)*IF(OR(ISNUMBER(SEARCH("Review",$A71)),ISNUMBER(SEARCH("Oversight",$A71))),IFERROR(VLOOKUP(Inputs!$B$10,Assumptions!$A$25:$B$30,2,FALSE),1),1)*IF(OR($C71="Per Patient Per Visit",ISNUMBER(SEARCH("Follow-up",$A71))),IFERROR(VLOOKUP(Inputs!$B$12,Assumptions!$A$10:$B$12,2,FALSE),1),1)*IFERROR(Assumptions!$B$33,1)))</f>
        <v/>
      </c>
      <c r="M71" s="12">
        <f>IF($I71&lt;&gt;"Yes",0,$J71*$K71*$L71)</f>
        <v/>
      </c>
      <c r="N71" s="4">
        <f>IF($A71="","",SWITCH($C71,"Fixed","1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71" s="4">
        <f>IF($A71="","",IFERROR(VLOOKUP($A71,Component_Master!$A:$H,8,FALSE),""))</f>
        <v/>
      </c>
    </row>
    <row r="72">
      <c r="A72" s="4">
        <f>IF(Component_Master!A72="","",Component_Master!A72)</f>
        <v/>
      </c>
      <c r="B72" s="4">
        <f>IF($A72="","",IFERROR(VLOOKUP($A72,Component_Master!$A:$H,2,FALSE),""))</f>
        <v/>
      </c>
      <c r="C72" s="4">
        <f>IF($A72="","",IFERROR(VLOOKUP($A72,Component_Master!$A:$H,3,FALSE),""))</f>
        <v/>
      </c>
      <c r="D72" s="4">
        <f>IF($A72="","",IFERROR(VLOOKUP($A72,Component_Master!$A:$H,4,FALSE),""))</f>
        <v/>
      </c>
      <c r="E72" s="4">
        <f>IF($A72="","",IFERROR(VLOOKUP($A72,Component_Master!$A:$H,5,FALSE),""))</f>
        <v/>
      </c>
      <c r="F72" s="4">
        <f>IF($A72="","",IFERROR(VLOOKUP($A72,Component_Master!$A:$H,6,FALSE),""))</f>
        <v/>
      </c>
      <c r="G72" s="4">
        <f>IF($A72="","",IF(COUNTIFS(Project_Type_Master!$A:$A,Inputs!$B$4,Project_Type_Master!$B:$B,$A72,Project_Type_Master!$C:$C,"Yes")&gt;0,"Yes","No"))</f>
        <v/>
      </c>
      <c r="H72" s="4" t="inlineStr">
        <is>
          <t>No</t>
        </is>
      </c>
      <c r="I72" s="4">
        <f>IF($A72="","",IF(Inputs!$B$14="Yes",$G72,$H72))</f>
        <v/>
      </c>
      <c r="J72" s="4">
        <f>IF($A72="","",SWITCH($C72,"Fixed",1,"Per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72" s="12">
        <f>IF($A72="","",IFERROR(VLOOKUP($A72,Rate_Card!$A:$F,3,FALSE),0))</f>
        <v/>
      </c>
      <c r="L72" s="13">
        <f>IF($A72="","",IF($B72="Pass Through Cost",(1+Assumptions!$B$37)*(1+Assumptions!$B$38),IF($E72="External",1,IFERROR(VLOOKUP(Inputs!$B$11,Assumptions!$A$4:$B$6,2,FALSE),1))*IF(OR(ISNUMBER(SEARCH("Training",$A72)),ISNUMBER(SEARCH("Toolkit",$A72)),ISNUMBER(SEARCH("Site Engagement",$A72))),IFERROR(VLOOKUP(Inputs!$B$13,Assumptions!$A$16:$B$21,2,FALSE),1),1)*IF(OR(ISNUMBER(SEARCH("Review",$A72)),ISNUMBER(SEARCH("Oversight",$A72))),IFERROR(VLOOKUP(Inputs!$B$10,Assumptions!$A$25:$B$30,2,FALSE),1),1)*IF(OR($C72="Per Patient Per Visit",ISNUMBER(SEARCH("Follow-up",$A72))),IFERROR(VLOOKUP(Inputs!$B$12,Assumptions!$A$10:$B$12,2,FALSE),1),1)*IFERROR(Assumptions!$B$33,1)))</f>
        <v/>
      </c>
      <c r="M72" s="12">
        <f>IF($I72&lt;&gt;"Yes",0,$J72*$K72*$L72)</f>
        <v/>
      </c>
      <c r="N72" s="4">
        <f>IF($A72="","",SWITCH($C72,"Fixed","1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72" s="4">
        <f>IF($A72="","",IFERROR(VLOOKUP($A72,Component_Master!$A:$H,8,FALSE),""))</f>
        <v/>
      </c>
    </row>
    <row r="73">
      <c r="A73" s="4">
        <f>IF(Component_Master!A73="","",Component_Master!A73)</f>
        <v/>
      </c>
      <c r="B73" s="4">
        <f>IF($A73="","",IFERROR(VLOOKUP($A73,Component_Master!$A:$H,2,FALSE),""))</f>
        <v/>
      </c>
      <c r="C73" s="4">
        <f>IF($A73="","",IFERROR(VLOOKUP($A73,Component_Master!$A:$H,3,FALSE),""))</f>
        <v/>
      </c>
      <c r="D73" s="4">
        <f>IF($A73="","",IFERROR(VLOOKUP($A73,Component_Master!$A:$H,4,FALSE),""))</f>
        <v/>
      </c>
      <c r="E73" s="4">
        <f>IF($A73="","",IFERROR(VLOOKUP($A73,Component_Master!$A:$H,5,FALSE),""))</f>
        <v/>
      </c>
      <c r="F73" s="4">
        <f>IF($A73="","",IFERROR(VLOOKUP($A73,Component_Master!$A:$H,6,FALSE),""))</f>
        <v/>
      </c>
      <c r="G73" s="4">
        <f>IF($A73="","",IF(COUNTIFS(Project_Type_Master!$A:$A,Inputs!$B$4,Project_Type_Master!$B:$B,$A73,Project_Type_Master!$C:$C,"Yes")&gt;0,"Yes","No"))</f>
        <v/>
      </c>
      <c r="H73" s="4" t="inlineStr">
        <is>
          <t>No</t>
        </is>
      </c>
      <c r="I73" s="4">
        <f>IF($A73="","",IF(Inputs!$B$14="Yes",$G73,$H73))</f>
        <v/>
      </c>
      <c r="J73" s="4">
        <f>IF($A73="","",SWITCH($C73,"Fixed",1,"Per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73" s="12">
        <f>IF($A73="","",IFERROR(VLOOKUP($A73,Rate_Card!$A:$F,3,FALSE),0))</f>
        <v/>
      </c>
      <c r="L73" s="13">
        <f>IF($A73="","",IF($B73="Pass Through Cost",(1+Assumptions!$B$37)*(1+Assumptions!$B$38),IF($E73="External",1,IFERROR(VLOOKUP(Inputs!$B$11,Assumptions!$A$4:$B$6,2,FALSE),1))*IF(OR(ISNUMBER(SEARCH("Training",$A73)),ISNUMBER(SEARCH("Toolkit",$A73)),ISNUMBER(SEARCH("Site Engagement",$A73))),IFERROR(VLOOKUP(Inputs!$B$13,Assumptions!$A$16:$B$21,2,FALSE),1),1)*IF(OR(ISNUMBER(SEARCH("Review",$A73)),ISNUMBER(SEARCH("Oversight",$A73))),IFERROR(VLOOKUP(Inputs!$B$10,Assumptions!$A$25:$B$30,2,FALSE),1),1)*IF(OR($C73="Per Patient Per Visit",ISNUMBER(SEARCH("Follow-up",$A73))),IFERROR(VLOOKUP(Inputs!$B$12,Assumptions!$A$10:$B$12,2,FALSE),1),1)*IFERROR(Assumptions!$B$33,1)))</f>
        <v/>
      </c>
      <c r="M73" s="12">
        <f>IF($I73&lt;&gt;"Yes",0,$J73*$K73*$L73)</f>
        <v/>
      </c>
      <c r="N73" s="4">
        <f>IF($A73="","",SWITCH($C73,"Fixed","1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73" s="4">
        <f>IF($A73="","",IFERROR(VLOOKUP($A73,Component_Master!$A:$H,8,FALSE),""))</f>
        <v/>
      </c>
    </row>
    <row r="74">
      <c r="A74" s="4">
        <f>IF(Component_Master!A74="","",Component_Master!A74)</f>
        <v/>
      </c>
      <c r="B74" s="4">
        <f>IF($A74="","",IFERROR(VLOOKUP($A74,Component_Master!$A:$H,2,FALSE),""))</f>
        <v/>
      </c>
      <c r="C74" s="4">
        <f>IF($A74="","",IFERROR(VLOOKUP($A74,Component_Master!$A:$H,3,FALSE),""))</f>
        <v/>
      </c>
      <c r="D74" s="4">
        <f>IF($A74="","",IFERROR(VLOOKUP($A74,Component_Master!$A:$H,4,FALSE),""))</f>
        <v/>
      </c>
      <c r="E74" s="4">
        <f>IF($A74="","",IFERROR(VLOOKUP($A74,Component_Master!$A:$H,5,FALSE),""))</f>
        <v/>
      </c>
      <c r="F74" s="4">
        <f>IF($A74="","",IFERROR(VLOOKUP($A74,Component_Master!$A:$H,6,FALSE),""))</f>
        <v/>
      </c>
      <c r="G74" s="4">
        <f>IF($A74="","",IF(COUNTIFS(Project_Type_Master!$A:$A,Inputs!$B$4,Project_Type_Master!$B:$B,$A74,Project_Type_Master!$C:$C,"Yes")&gt;0,"Yes","No"))</f>
        <v/>
      </c>
      <c r="H74" s="4" t="inlineStr">
        <is>
          <t>No</t>
        </is>
      </c>
      <c r="I74" s="4">
        <f>IF($A74="","",IF(Inputs!$B$14="Yes",$G74,$H74))</f>
        <v/>
      </c>
      <c r="J74" s="4">
        <f>IF($A74="","",SWITCH($C74,"Fixed",1,"Per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74" s="12">
        <f>IF($A74="","",IFERROR(VLOOKUP($A74,Rate_Card!$A:$F,3,FALSE),0))</f>
        <v/>
      </c>
      <c r="L74" s="13">
        <f>IF($A74="","",IF($B74="Pass Through Cost",(1+Assumptions!$B$37)*(1+Assumptions!$B$38),IF($E74="External",1,IFERROR(VLOOKUP(Inputs!$B$11,Assumptions!$A$4:$B$6,2,FALSE),1))*IF(OR(ISNUMBER(SEARCH("Training",$A74)),ISNUMBER(SEARCH("Toolkit",$A74)),ISNUMBER(SEARCH("Site Engagement",$A74))),IFERROR(VLOOKUP(Inputs!$B$13,Assumptions!$A$16:$B$21,2,FALSE),1),1)*IF(OR(ISNUMBER(SEARCH("Review",$A74)),ISNUMBER(SEARCH("Oversight",$A74))),IFERROR(VLOOKUP(Inputs!$B$10,Assumptions!$A$25:$B$30,2,FALSE),1),1)*IF(OR($C74="Per Patient Per Visit",ISNUMBER(SEARCH("Follow-up",$A74))),IFERROR(VLOOKUP(Inputs!$B$12,Assumptions!$A$10:$B$12,2,FALSE),1),1)*IFERROR(Assumptions!$B$33,1)))</f>
        <v/>
      </c>
      <c r="M74" s="12">
        <f>IF($I74&lt;&gt;"Yes",0,$J74*$K74*$L74)</f>
        <v/>
      </c>
      <c r="N74" s="4">
        <f>IF($A74="","",SWITCH($C74,"Fixed","1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74" s="4">
        <f>IF($A74="","",IFERROR(VLOOKUP($A74,Component_Master!$A:$H,8,FALSE),""))</f>
        <v/>
      </c>
    </row>
    <row r="75">
      <c r="A75" s="4">
        <f>IF(Component_Master!A75="","",Component_Master!A75)</f>
        <v/>
      </c>
      <c r="B75" s="4">
        <f>IF($A75="","",IFERROR(VLOOKUP($A75,Component_Master!$A:$H,2,FALSE),""))</f>
        <v/>
      </c>
      <c r="C75" s="4">
        <f>IF($A75="","",IFERROR(VLOOKUP($A75,Component_Master!$A:$H,3,FALSE),""))</f>
        <v/>
      </c>
      <c r="D75" s="4">
        <f>IF($A75="","",IFERROR(VLOOKUP($A75,Component_Master!$A:$H,4,FALSE),""))</f>
        <v/>
      </c>
      <c r="E75" s="4">
        <f>IF($A75="","",IFERROR(VLOOKUP($A75,Component_Master!$A:$H,5,FALSE),""))</f>
        <v/>
      </c>
      <c r="F75" s="4">
        <f>IF($A75="","",IFERROR(VLOOKUP($A75,Component_Master!$A:$H,6,FALSE),""))</f>
        <v/>
      </c>
      <c r="G75" s="4">
        <f>IF($A75="","",IF(COUNTIFS(Project_Type_Master!$A:$A,Inputs!$B$4,Project_Type_Master!$B:$B,$A75,Project_Type_Master!$C:$C,"Yes")&gt;0,"Yes","No"))</f>
        <v/>
      </c>
      <c r="H75" s="4" t="inlineStr">
        <is>
          <t>No</t>
        </is>
      </c>
      <c r="I75" s="4">
        <f>IF($A75="","",IF(Inputs!$B$14="Yes",$G75,$H75))</f>
        <v/>
      </c>
      <c r="J75" s="4">
        <f>IF($A75="","",SWITCH($C75,"Fixed",1,"Per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75" s="12">
        <f>IF($A75="","",IFERROR(VLOOKUP($A75,Rate_Card!$A:$F,3,FALSE),0))</f>
        <v/>
      </c>
      <c r="L75" s="13">
        <f>IF($A75="","",IF($B75="Pass Through Cost",(1+Assumptions!$B$37)*(1+Assumptions!$B$38),IF($E75="External",1,IFERROR(VLOOKUP(Inputs!$B$11,Assumptions!$A$4:$B$6,2,FALSE),1))*IF(OR(ISNUMBER(SEARCH("Training",$A75)),ISNUMBER(SEARCH("Toolkit",$A75)),ISNUMBER(SEARCH("Site Engagement",$A75))),IFERROR(VLOOKUP(Inputs!$B$13,Assumptions!$A$16:$B$21,2,FALSE),1),1)*IF(OR(ISNUMBER(SEARCH("Review",$A75)),ISNUMBER(SEARCH("Oversight",$A75))),IFERROR(VLOOKUP(Inputs!$B$10,Assumptions!$A$25:$B$30,2,FALSE),1),1)*IF(OR($C75="Per Patient Per Visit",ISNUMBER(SEARCH("Follow-up",$A75))),IFERROR(VLOOKUP(Inputs!$B$12,Assumptions!$A$10:$B$12,2,FALSE),1),1)*IFERROR(Assumptions!$B$33,1)))</f>
        <v/>
      </c>
      <c r="M75" s="12">
        <f>IF($I75&lt;&gt;"Yes",0,$J75*$K75*$L75)</f>
        <v/>
      </c>
      <c r="N75" s="4">
        <f>IF($A75="","",SWITCH($C75,"Fixed","1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75" s="4">
        <f>IF($A75="","",IFERROR(VLOOKUP($A75,Component_Master!$A:$H,8,FALSE),""))</f>
        <v/>
      </c>
    </row>
    <row r="76">
      <c r="A76" s="4">
        <f>IF(Component_Master!A76="","",Component_Master!A76)</f>
        <v/>
      </c>
      <c r="B76" s="4">
        <f>IF($A76="","",IFERROR(VLOOKUP($A76,Component_Master!$A:$H,2,FALSE),""))</f>
        <v/>
      </c>
      <c r="C76" s="4">
        <f>IF($A76="","",IFERROR(VLOOKUP($A76,Component_Master!$A:$H,3,FALSE),""))</f>
        <v/>
      </c>
      <c r="D76" s="4">
        <f>IF($A76="","",IFERROR(VLOOKUP($A76,Component_Master!$A:$H,4,FALSE),""))</f>
        <v/>
      </c>
      <c r="E76" s="4">
        <f>IF($A76="","",IFERROR(VLOOKUP($A76,Component_Master!$A:$H,5,FALSE),""))</f>
        <v/>
      </c>
      <c r="F76" s="4">
        <f>IF($A76="","",IFERROR(VLOOKUP($A76,Component_Master!$A:$H,6,FALSE),""))</f>
        <v/>
      </c>
      <c r="G76" s="4">
        <f>IF($A76="","",IF(COUNTIFS(Project_Type_Master!$A:$A,Inputs!$B$4,Project_Type_Master!$B:$B,$A76,Project_Type_Master!$C:$C,"Yes")&gt;0,"Yes","No"))</f>
        <v/>
      </c>
      <c r="H76" s="4" t="inlineStr">
        <is>
          <t>No</t>
        </is>
      </c>
      <c r="I76" s="4">
        <f>IF($A76="","",IF(Inputs!$B$14="Yes",$G76,$H76))</f>
        <v/>
      </c>
      <c r="J76" s="4">
        <f>IF($A76="","",SWITCH($C76,"Fixed",1,"Per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76" s="12">
        <f>IF($A76="","",IFERROR(VLOOKUP($A76,Rate_Card!$A:$F,3,FALSE),0))</f>
        <v/>
      </c>
      <c r="L76" s="13">
        <f>IF($A76="","",IF($B76="Pass Through Cost",(1+Assumptions!$B$37)*(1+Assumptions!$B$38),IF($E76="External",1,IFERROR(VLOOKUP(Inputs!$B$11,Assumptions!$A$4:$B$6,2,FALSE),1))*IF(OR(ISNUMBER(SEARCH("Training",$A76)),ISNUMBER(SEARCH("Toolkit",$A76)),ISNUMBER(SEARCH("Site Engagement",$A76))),IFERROR(VLOOKUP(Inputs!$B$13,Assumptions!$A$16:$B$21,2,FALSE),1),1)*IF(OR(ISNUMBER(SEARCH("Review",$A76)),ISNUMBER(SEARCH("Oversight",$A76))),IFERROR(VLOOKUP(Inputs!$B$10,Assumptions!$A$25:$B$30,2,FALSE),1),1)*IF(OR($C76="Per Patient Per Visit",ISNUMBER(SEARCH("Follow-up",$A76))),IFERROR(VLOOKUP(Inputs!$B$12,Assumptions!$A$10:$B$12,2,FALSE),1),1)*IFERROR(Assumptions!$B$33,1)))</f>
        <v/>
      </c>
      <c r="M76" s="12">
        <f>IF($I76&lt;&gt;"Yes",0,$J76*$K76*$L76)</f>
        <v/>
      </c>
      <c r="N76" s="4">
        <f>IF($A76="","",SWITCH($C76,"Fixed","1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76" s="4">
        <f>IF($A76="","",IFERROR(VLOOKUP($A76,Component_Master!$A:$H,8,FALSE),""))</f>
        <v/>
      </c>
    </row>
    <row r="77">
      <c r="A77" s="4">
        <f>IF(Component_Master!A77="","",Component_Master!A77)</f>
        <v/>
      </c>
      <c r="B77" s="4">
        <f>IF($A77="","",IFERROR(VLOOKUP($A77,Component_Master!$A:$H,2,FALSE),""))</f>
        <v/>
      </c>
      <c r="C77" s="4">
        <f>IF($A77="","",IFERROR(VLOOKUP($A77,Component_Master!$A:$H,3,FALSE),""))</f>
        <v/>
      </c>
      <c r="D77" s="4">
        <f>IF($A77="","",IFERROR(VLOOKUP($A77,Component_Master!$A:$H,4,FALSE),""))</f>
        <v/>
      </c>
      <c r="E77" s="4">
        <f>IF($A77="","",IFERROR(VLOOKUP($A77,Component_Master!$A:$H,5,FALSE),""))</f>
        <v/>
      </c>
      <c r="F77" s="4">
        <f>IF($A77="","",IFERROR(VLOOKUP($A77,Component_Master!$A:$H,6,FALSE),""))</f>
        <v/>
      </c>
      <c r="G77" s="4">
        <f>IF($A77="","",IF(COUNTIFS(Project_Type_Master!$A:$A,Inputs!$B$4,Project_Type_Master!$B:$B,$A77,Project_Type_Master!$C:$C,"Yes")&gt;0,"Yes","No"))</f>
        <v/>
      </c>
      <c r="H77" s="4" t="inlineStr">
        <is>
          <t>No</t>
        </is>
      </c>
      <c r="I77" s="4">
        <f>IF($A77="","",IF(Inputs!$B$14="Yes",$G77,$H77))</f>
        <v/>
      </c>
      <c r="J77" s="4">
        <f>IF($A77="","",SWITCH($C77,"Fixed",1,"Per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77" s="12">
        <f>IF($A77="","",IFERROR(VLOOKUP($A77,Rate_Card!$A:$F,3,FALSE),0))</f>
        <v/>
      </c>
      <c r="L77" s="13">
        <f>IF($A77="","",IF($B77="Pass Through Cost",(1+Assumptions!$B$37)*(1+Assumptions!$B$38),IF($E77="External",1,IFERROR(VLOOKUP(Inputs!$B$11,Assumptions!$A$4:$B$6,2,FALSE),1))*IF(OR(ISNUMBER(SEARCH("Training",$A77)),ISNUMBER(SEARCH("Toolkit",$A77)),ISNUMBER(SEARCH("Site Engagement",$A77))),IFERROR(VLOOKUP(Inputs!$B$13,Assumptions!$A$16:$B$21,2,FALSE),1),1)*IF(OR(ISNUMBER(SEARCH("Review",$A77)),ISNUMBER(SEARCH("Oversight",$A77))),IFERROR(VLOOKUP(Inputs!$B$10,Assumptions!$A$25:$B$30,2,FALSE),1),1)*IF(OR($C77="Per Patient Per Visit",ISNUMBER(SEARCH("Follow-up",$A77))),IFERROR(VLOOKUP(Inputs!$B$12,Assumptions!$A$10:$B$12,2,FALSE),1),1)*IFERROR(Assumptions!$B$33,1)))</f>
        <v/>
      </c>
      <c r="M77" s="12">
        <f>IF($I77&lt;&gt;"Yes",0,$J77*$K77*$L77)</f>
        <v/>
      </c>
      <c r="N77" s="4">
        <f>IF($A77="","",SWITCH($C77,"Fixed","1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77" s="4">
        <f>IF($A77="","",IFERROR(VLOOKUP($A77,Component_Master!$A:$H,8,FALSE),""))</f>
        <v/>
      </c>
    </row>
    <row r="78">
      <c r="A78" s="4">
        <f>IF(Component_Master!A78="","",Component_Master!A78)</f>
        <v/>
      </c>
      <c r="B78" s="4">
        <f>IF($A78="","",IFERROR(VLOOKUP($A78,Component_Master!$A:$H,2,FALSE),""))</f>
        <v/>
      </c>
      <c r="C78" s="4">
        <f>IF($A78="","",IFERROR(VLOOKUP($A78,Component_Master!$A:$H,3,FALSE),""))</f>
        <v/>
      </c>
      <c r="D78" s="4">
        <f>IF($A78="","",IFERROR(VLOOKUP($A78,Component_Master!$A:$H,4,FALSE),""))</f>
        <v/>
      </c>
      <c r="E78" s="4">
        <f>IF($A78="","",IFERROR(VLOOKUP($A78,Component_Master!$A:$H,5,FALSE),""))</f>
        <v/>
      </c>
      <c r="F78" s="4">
        <f>IF($A78="","",IFERROR(VLOOKUP($A78,Component_Master!$A:$H,6,FALSE),""))</f>
        <v/>
      </c>
      <c r="G78" s="4">
        <f>IF($A78="","",IF(COUNTIFS(Project_Type_Master!$A:$A,Inputs!$B$4,Project_Type_Master!$B:$B,$A78,Project_Type_Master!$C:$C,"Yes")&gt;0,"Yes","No"))</f>
        <v/>
      </c>
      <c r="H78" s="4" t="inlineStr">
        <is>
          <t>No</t>
        </is>
      </c>
      <c r="I78" s="4">
        <f>IF($A78="","",IF(Inputs!$B$14="Yes",$G78,$H78))</f>
        <v/>
      </c>
      <c r="J78" s="4">
        <f>IF($A78="","",SWITCH($C78,"Fixed",1,"Per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78" s="12">
        <f>IF($A78="","",IFERROR(VLOOKUP($A78,Rate_Card!$A:$F,3,FALSE),0))</f>
        <v/>
      </c>
      <c r="L78" s="13">
        <f>IF($A78="","",IF($B78="Pass Through Cost",(1+Assumptions!$B$37)*(1+Assumptions!$B$38),IF($E78="External",1,IFERROR(VLOOKUP(Inputs!$B$11,Assumptions!$A$4:$B$6,2,FALSE),1))*IF(OR(ISNUMBER(SEARCH("Training",$A78)),ISNUMBER(SEARCH("Toolkit",$A78)),ISNUMBER(SEARCH("Site Engagement",$A78))),IFERROR(VLOOKUP(Inputs!$B$13,Assumptions!$A$16:$B$21,2,FALSE),1),1)*IF(OR(ISNUMBER(SEARCH("Review",$A78)),ISNUMBER(SEARCH("Oversight",$A78))),IFERROR(VLOOKUP(Inputs!$B$10,Assumptions!$A$25:$B$30,2,FALSE),1),1)*IF(OR($C78="Per Patient Per Visit",ISNUMBER(SEARCH("Follow-up",$A78))),IFERROR(VLOOKUP(Inputs!$B$12,Assumptions!$A$10:$B$12,2,FALSE),1),1)*IFERROR(Assumptions!$B$33,1)))</f>
        <v/>
      </c>
      <c r="M78" s="12">
        <f>IF($I78&lt;&gt;"Yes",0,$J78*$K78*$L78)</f>
        <v/>
      </c>
      <c r="N78" s="4">
        <f>IF($A78="","",SWITCH($C78,"Fixed","1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78" s="4">
        <f>IF($A78="","",IFERROR(VLOOKUP($A78,Component_Master!$A:$H,8,FALSE),""))</f>
        <v/>
      </c>
    </row>
    <row r="79">
      <c r="A79" s="4">
        <f>IF(Component_Master!A79="","",Component_Master!A79)</f>
        <v/>
      </c>
      <c r="B79" s="4">
        <f>IF($A79="","",IFERROR(VLOOKUP($A79,Component_Master!$A:$H,2,FALSE),""))</f>
        <v/>
      </c>
      <c r="C79" s="4">
        <f>IF($A79="","",IFERROR(VLOOKUP($A79,Component_Master!$A:$H,3,FALSE),""))</f>
        <v/>
      </c>
      <c r="D79" s="4">
        <f>IF($A79="","",IFERROR(VLOOKUP($A79,Component_Master!$A:$H,4,FALSE),""))</f>
        <v/>
      </c>
      <c r="E79" s="4">
        <f>IF($A79="","",IFERROR(VLOOKUP($A79,Component_Master!$A:$H,5,FALSE),""))</f>
        <v/>
      </c>
      <c r="F79" s="4">
        <f>IF($A79="","",IFERROR(VLOOKUP($A79,Component_Master!$A:$H,6,FALSE),""))</f>
        <v/>
      </c>
      <c r="G79" s="4">
        <f>IF($A79="","",IF(COUNTIFS(Project_Type_Master!$A:$A,Inputs!$B$4,Project_Type_Master!$B:$B,$A79,Project_Type_Master!$C:$C,"Yes")&gt;0,"Yes","No"))</f>
        <v/>
      </c>
      <c r="H79" s="4" t="inlineStr">
        <is>
          <t>No</t>
        </is>
      </c>
      <c r="I79" s="4">
        <f>IF($A79="","",IF(Inputs!$B$14="Yes",$G79,$H79))</f>
        <v/>
      </c>
      <c r="J79" s="4">
        <f>IF($A79="","",SWITCH($C79,"Fixed",1,"Per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79" s="12">
        <f>IF($A79="","",IFERROR(VLOOKUP($A79,Rate_Card!$A:$F,3,FALSE),0))</f>
        <v/>
      </c>
      <c r="L79" s="13">
        <f>IF($A79="","",IF($B79="Pass Through Cost",(1+Assumptions!$B$37)*(1+Assumptions!$B$38),IF($E79="External",1,IFERROR(VLOOKUP(Inputs!$B$11,Assumptions!$A$4:$B$6,2,FALSE),1))*IF(OR(ISNUMBER(SEARCH("Training",$A79)),ISNUMBER(SEARCH("Toolkit",$A79)),ISNUMBER(SEARCH("Site Engagement",$A79))),IFERROR(VLOOKUP(Inputs!$B$13,Assumptions!$A$16:$B$21,2,FALSE),1),1)*IF(OR(ISNUMBER(SEARCH("Review",$A79)),ISNUMBER(SEARCH("Oversight",$A79))),IFERROR(VLOOKUP(Inputs!$B$10,Assumptions!$A$25:$B$30,2,FALSE),1),1)*IF(OR($C79="Per Patient Per Visit",ISNUMBER(SEARCH("Follow-up",$A79))),IFERROR(VLOOKUP(Inputs!$B$12,Assumptions!$A$10:$B$12,2,FALSE),1),1)*IFERROR(Assumptions!$B$33,1)))</f>
        <v/>
      </c>
      <c r="M79" s="12">
        <f>IF($I79&lt;&gt;"Yes",0,$J79*$K79*$L79)</f>
        <v/>
      </c>
      <c r="N79" s="4">
        <f>IF($A79="","",SWITCH($C79,"Fixed","1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79" s="4">
        <f>IF($A79="","",IFERROR(VLOOKUP($A79,Component_Master!$A:$H,8,FALSE),""))</f>
        <v/>
      </c>
    </row>
    <row r="80">
      <c r="A80" s="4">
        <f>IF(Component_Master!A80="","",Component_Master!A80)</f>
        <v/>
      </c>
      <c r="B80" s="4">
        <f>IF($A80="","",IFERROR(VLOOKUP($A80,Component_Master!$A:$H,2,FALSE),""))</f>
        <v/>
      </c>
      <c r="C80" s="4">
        <f>IF($A80="","",IFERROR(VLOOKUP($A80,Component_Master!$A:$H,3,FALSE),""))</f>
        <v/>
      </c>
      <c r="D80" s="4">
        <f>IF($A80="","",IFERROR(VLOOKUP($A80,Component_Master!$A:$H,4,FALSE),""))</f>
        <v/>
      </c>
      <c r="E80" s="4">
        <f>IF($A80="","",IFERROR(VLOOKUP($A80,Component_Master!$A:$H,5,FALSE),""))</f>
        <v/>
      </c>
      <c r="F80" s="4">
        <f>IF($A80="","",IFERROR(VLOOKUP($A80,Component_Master!$A:$H,6,FALSE),""))</f>
        <v/>
      </c>
      <c r="G80" s="4">
        <f>IF($A80="","",IF(COUNTIFS(Project_Type_Master!$A:$A,Inputs!$B$4,Project_Type_Master!$B:$B,$A80,Project_Type_Master!$C:$C,"Yes")&gt;0,"Yes","No"))</f>
        <v/>
      </c>
      <c r="H80" s="4" t="inlineStr">
        <is>
          <t>No</t>
        </is>
      </c>
      <c r="I80" s="4">
        <f>IF($A80="","",IF(Inputs!$B$14="Yes",$G80,$H80))</f>
        <v/>
      </c>
      <c r="J80" s="4">
        <f>IF($A80="","",SWITCH($C80,"Fixed",1,"Per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80" s="12">
        <f>IF($A80="","",IFERROR(VLOOKUP($A80,Rate_Card!$A:$F,3,FALSE),0))</f>
        <v/>
      </c>
      <c r="L80" s="13">
        <f>IF($A80="","",IF($B80="Pass Through Cost",(1+Assumptions!$B$37)*(1+Assumptions!$B$38),IF($E80="External",1,IFERROR(VLOOKUP(Inputs!$B$11,Assumptions!$A$4:$B$6,2,FALSE),1))*IF(OR(ISNUMBER(SEARCH("Training",$A80)),ISNUMBER(SEARCH("Toolkit",$A80)),ISNUMBER(SEARCH("Site Engagement",$A80))),IFERROR(VLOOKUP(Inputs!$B$13,Assumptions!$A$16:$B$21,2,FALSE),1),1)*IF(OR(ISNUMBER(SEARCH("Review",$A80)),ISNUMBER(SEARCH("Oversight",$A80))),IFERROR(VLOOKUP(Inputs!$B$10,Assumptions!$A$25:$B$30,2,FALSE),1),1)*IF(OR($C80="Per Patient Per Visit",ISNUMBER(SEARCH("Follow-up",$A80))),IFERROR(VLOOKUP(Inputs!$B$12,Assumptions!$A$10:$B$12,2,FALSE),1),1)*IFERROR(Assumptions!$B$33,1)))</f>
        <v/>
      </c>
      <c r="M80" s="12">
        <f>IF($I80&lt;&gt;"Yes",0,$J80*$K80*$L80)</f>
        <v/>
      </c>
      <c r="N80" s="4">
        <f>IF($A80="","",SWITCH($C80,"Fixed","1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80" s="4">
        <f>IF($A80="","",IFERROR(VLOOKUP($A80,Component_Master!$A:$H,8,FALSE),""))</f>
        <v/>
      </c>
    </row>
    <row r="81">
      <c r="A81" s="4">
        <f>IF(Component_Master!A81="","",Component_Master!A81)</f>
        <v/>
      </c>
      <c r="B81" s="4">
        <f>IF($A81="","",IFERROR(VLOOKUP($A81,Component_Master!$A:$H,2,FALSE),""))</f>
        <v/>
      </c>
      <c r="C81" s="4">
        <f>IF($A81="","",IFERROR(VLOOKUP($A81,Component_Master!$A:$H,3,FALSE),""))</f>
        <v/>
      </c>
      <c r="D81" s="4">
        <f>IF($A81="","",IFERROR(VLOOKUP($A81,Component_Master!$A:$H,4,FALSE),""))</f>
        <v/>
      </c>
      <c r="E81" s="4">
        <f>IF($A81="","",IFERROR(VLOOKUP($A81,Component_Master!$A:$H,5,FALSE),""))</f>
        <v/>
      </c>
      <c r="F81" s="4">
        <f>IF($A81="","",IFERROR(VLOOKUP($A81,Component_Master!$A:$H,6,FALSE),""))</f>
        <v/>
      </c>
      <c r="G81" s="4">
        <f>IF($A81="","",IF(COUNTIFS(Project_Type_Master!$A:$A,Inputs!$B$4,Project_Type_Master!$B:$B,$A81,Project_Type_Master!$C:$C,"Yes")&gt;0,"Yes","No"))</f>
        <v/>
      </c>
      <c r="H81" s="4" t="inlineStr">
        <is>
          <t>No</t>
        </is>
      </c>
      <c r="I81" s="4">
        <f>IF($A81="","",IF(Inputs!$B$14="Yes",$G81,$H81))</f>
        <v/>
      </c>
      <c r="J81" s="4">
        <f>IF($A81="","",SWITCH($C81,"Fixed",1,"Per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81" s="12">
        <f>IF($A81="","",IFERROR(VLOOKUP($A81,Rate_Card!$A:$F,3,FALSE),0))</f>
        <v/>
      </c>
      <c r="L81" s="13">
        <f>IF($A81="","",IF($B81="Pass Through Cost",(1+Assumptions!$B$37)*(1+Assumptions!$B$38),IF($E81="External",1,IFERROR(VLOOKUP(Inputs!$B$11,Assumptions!$A$4:$B$6,2,FALSE),1))*IF(OR(ISNUMBER(SEARCH("Training",$A81)),ISNUMBER(SEARCH("Toolkit",$A81)),ISNUMBER(SEARCH("Site Engagement",$A81))),IFERROR(VLOOKUP(Inputs!$B$13,Assumptions!$A$16:$B$21,2,FALSE),1),1)*IF(OR(ISNUMBER(SEARCH("Review",$A81)),ISNUMBER(SEARCH("Oversight",$A81))),IFERROR(VLOOKUP(Inputs!$B$10,Assumptions!$A$25:$B$30,2,FALSE),1),1)*IF(OR($C81="Per Patient Per Visit",ISNUMBER(SEARCH("Follow-up",$A81))),IFERROR(VLOOKUP(Inputs!$B$12,Assumptions!$A$10:$B$12,2,FALSE),1),1)*IFERROR(Assumptions!$B$33,1)))</f>
        <v/>
      </c>
      <c r="M81" s="12">
        <f>IF($I81&lt;&gt;"Yes",0,$J81*$K81*$L81)</f>
        <v/>
      </c>
      <c r="N81" s="4">
        <f>IF($A81="","",SWITCH($C81,"Fixed","1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81" s="4">
        <f>IF($A81="","",IFERROR(VLOOKUP($A81,Component_Master!$A:$H,8,FALSE),""))</f>
        <v/>
      </c>
    </row>
    <row r="82">
      <c r="A82" s="4">
        <f>IF(Component_Master!A82="","",Component_Master!A82)</f>
        <v/>
      </c>
      <c r="B82" s="4">
        <f>IF($A82="","",IFERROR(VLOOKUP($A82,Component_Master!$A:$H,2,FALSE),""))</f>
        <v/>
      </c>
      <c r="C82" s="4">
        <f>IF($A82="","",IFERROR(VLOOKUP($A82,Component_Master!$A:$H,3,FALSE),""))</f>
        <v/>
      </c>
      <c r="D82" s="4">
        <f>IF($A82="","",IFERROR(VLOOKUP($A82,Component_Master!$A:$H,4,FALSE),""))</f>
        <v/>
      </c>
      <c r="E82" s="4">
        <f>IF($A82="","",IFERROR(VLOOKUP($A82,Component_Master!$A:$H,5,FALSE),""))</f>
        <v/>
      </c>
      <c r="F82" s="4">
        <f>IF($A82="","",IFERROR(VLOOKUP($A82,Component_Master!$A:$H,6,FALSE),""))</f>
        <v/>
      </c>
      <c r="G82" s="4">
        <f>IF($A82="","",IF(COUNTIFS(Project_Type_Master!$A:$A,Inputs!$B$4,Project_Type_Master!$B:$B,$A82,Project_Type_Master!$C:$C,"Yes")&gt;0,"Yes","No"))</f>
        <v/>
      </c>
      <c r="H82" s="4" t="inlineStr">
        <is>
          <t>No</t>
        </is>
      </c>
      <c r="I82" s="4">
        <f>IF($A82="","",IF(Inputs!$B$14="Yes",$G82,$H82))</f>
        <v/>
      </c>
      <c r="J82" s="4">
        <f>IF($A82="","",SWITCH($C82,"Fixed",1,"Per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82" s="12">
        <f>IF($A82="","",IFERROR(VLOOKUP($A82,Rate_Card!$A:$F,3,FALSE),0))</f>
        <v/>
      </c>
      <c r="L82" s="13">
        <f>IF($A82="","",IF($B82="Pass Through Cost",(1+Assumptions!$B$37)*(1+Assumptions!$B$38),IF($E82="External",1,IFERROR(VLOOKUP(Inputs!$B$11,Assumptions!$A$4:$B$6,2,FALSE),1))*IF(OR(ISNUMBER(SEARCH("Training",$A82)),ISNUMBER(SEARCH("Toolkit",$A82)),ISNUMBER(SEARCH("Site Engagement",$A82))),IFERROR(VLOOKUP(Inputs!$B$13,Assumptions!$A$16:$B$21,2,FALSE),1),1)*IF(OR(ISNUMBER(SEARCH("Review",$A82)),ISNUMBER(SEARCH("Oversight",$A82))),IFERROR(VLOOKUP(Inputs!$B$10,Assumptions!$A$25:$B$30,2,FALSE),1),1)*IF(OR($C82="Per Patient Per Visit",ISNUMBER(SEARCH("Follow-up",$A82))),IFERROR(VLOOKUP(Inputs!$B$12,Assumptions!$A$10:$B$12,2,FALSE),1),1)*IFERROR(Assumptions!$B$33,1)))</f>
        <v/>
      </c>
      <c r="M82" s="12">
        <f>IF($I82&lt;&gt;"Yes",0,$J82*$K82*$L82)</f>
        <v/>
      </c>
      <c r="N82" s="4">
        <f>IF($A82="","",SWITCH($C82,"Fixed","1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82" s="4">
        <f>IF($A82="","",IFERROR(VLOOKUP($A82,Component_Master!$A:$H,8,FALSE),""))</f>
        <v/>
      </c>
    </row>
    <row r="83">
      <c r="A83" s="4">
        <f>IF(Component_Master!A83="","",Component_Master!A83)</f>
        <v/>
      </c>
      <c r="B83" s="4">
        <f>IF($A83="","",IFERROR(VLOOKUP($A83,Component_Master!$A:$H,2,FALSE),""))</f>
        <v/>
      </c>
      <c r="C83" s="4">
        <f>IF($A83="","",IFERROR(VLOOKUP($A83,Component_Master!$A:$H,3,FALSE),""))</f>
        <v/>
      </c>
      <c r="D83" s="4">
        <f>IF($A83="","",IFERROR(VLOOKUP($A83,Component_Master!$A:$H,4,FALSE),""))</f>
        <v/>
      </c>
      <c r="E83" s="4">
        <f>IF($A83="","",IFERROR(VLOOKUP($A83,Component_Master!$A:$H,5,FALSE),""))</f>
        <v/>
      </c>
      <c r="F83" s="4">
        <f>IF($A83="","",IFERROR(VLOOKUP($A83,Component_Master!$A:$H,6,FALSE),""))</f>
        <v/>
      </c>
      <c r="G83" s="4">
        <f>IF($A83="","",IF(COUNTIFS(Project_Type_Master!$A:$A,Inputs!$B$4,Project_Type_Master!$B:$B,$A83,Project_Type_Master!$C:$C,"Yes")&gt;0,"Yes","No"))</f>
        <v/>
      </c>
      <c r="H83" s="4" t="inlineStr">
        <is>
          <t>No</t>
        </is>
      </c>
      <c r="I83" s="4">
        <f>IF($A83="","",IF(Inputs!$B$14="Yes",$G83,$H83))</f>
        <v/>
      </c>
      <c r="J83" s="4">
        <f>IF($A83="","",SWITCH($C83,"Fixed",1,"Per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83" s="12">
        <f>IF($A83="","",IFERROR(VLOOKUP($A83,Rate_Card!$A:$F,3,FALSE),0))</f>
        <v/>
      </c>
      <c r="L83" s="13">
        <f>IF($A83="","",IF($B83="Pass Through Cost",(1+Assumptions!$B$37)*(1+Assumptions!$B$38),IF($E83="External",1,IFERROR(VLOOKUP(Inputs!$B$11,Assumptions!$A$4:$B$6,2,FALSE),1))*IF(OR(ISNUMBER(SEARCH("Training",$A83)),ISNUMBER(SEARCH("Toolkit",$A83)),ISNUMBER(SEARCH("Site Engagement",$A83))),IFERROR(VLOOKUP(Inputs!$B$13,Assumptions!$A$16:$B$21,2,FALSE),1),1)*IF(OR(ISNUMBER(SEARCH("Review",$A83)),ISNUMBER(SEARCH("Oversight",$A83))),IFERROR(VLOOKUP(Inputs!$B$10,Assumptions!$A$25:$B$30,2,FALSE),1),1)*IF(OR($C83="Per Patient Per Visit",ISNUMBER(SEARCH("Follow-up",$A83))),IFERROR(VLOOKUP(Inputs!$B$12,Assumptions!$A$10:$B$12,2,FALSE),1),1)*IFERROR(Assumptions!$B$33,1)))</f>
        <v/>
      </c>
      <c r="M83" s="12">
        <f>IF($I83&lt;&gt;"Yes",0,$J83*$K83*$L83)</f>
        <v/>
      </c>
      <c r="N83" s="4">
        <f>IF($A83="","",SWITCH($C83,"Fixed","1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83" s="4">
        <f>IF($A83="","",IFERROR(VLOOKUP($A83,Component_Master!$A:$H,8,FALSE),""))</f>
        <v/>
      </c>
    </row>
    <row r="84">
      <c r="A84" s="4">
        <f>IF(Component_Master!A84="","",Component_Master!A84)</f>
        <v/>
      </c>
      <c r="B84" s="4">
        <f>IF($A84="","",IFERROR(VLOOKUP($A84,Component_Master!$A:$H,2,FALSE),""))</f>
        <v/>
      </c>
      <c r="C84" s="4">
        <f>IF($A84="","",IFERROR(VLOOKUP($A84,Component_Master!$A:$H,3,FALSE),""))</f>
        <v/>
      </c>
      <c r="D84" s="4">
        <f>IF($A84="","",IFERROR(VLOOKUP($A84,Component_Master!$A:$H,4,FALSE),""))</f>
        <v/>
      </c>
      <c r="E84" s="4">
        <f>IF($A84="","",IFERROR(VLOOKUP($A84,Component_Master!$A:$H,5,FALSE),""))</f>
        <v/>
      </c>
      <c r="F84" s="4">
        <f>IF($A84="","",IFERROR(VLOOKUP($A84,Component_Master!$A:$H,6,FALSE),""))</f>
        <v/>
      </c>
      <c r="G84" s="4">
        <f>IF($A84="","",IF(COUNTIFS(Project_Type_Master!$A:$A,Inputs!$B$4,Project_Type_Master!$B:$B,$A84,Project_Type_Master!$C:$C,"Yes")&gt;0,"Yes","No"))</f>
        <v/>
      </c>
      <c r="H84" s="4" t="inlineStr">
        <is>
          <t>No</t>
        </is>
      </c>
      <c r="I84" s="4">
        <f>IF($A84="","",IF(Inputs!$B$14="Yes",$G84,$H84))</f>
        <v/>
      </c>
      <c r="J84" s="4">
        <f>IF($A84="","",SWITCH($C84,"Fixed",1,"Per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84" s="12">
        <f>IF($A84="","",IFERROR(VLOOKUP($A84,Rate_Card!$A:$F,3,FALSE),0))</f>
        <v/>
      </c>
      <c r="L84" s="13">
        <f>IF($A84="","",IF($B84="Pass Through Cost",(1+Assumptions!$B$37)*(1+Assumptions!$B$38),IF($E84="External",1,IFERROR(VLOOKUP(Inputs!$B$11,Assumptions!$A$4:$B$6,2,FALSE),1))*IF(OR(ISNUMBER(SEARCH("Training",$A84)),ISNUMBER(SEARCH("Toolkit",$A84)),ISNUMBER(SEARCH("Site Engagement",$A84))),IFERROR(VLOOKUP(Inputs!$B$13,Assumptions!$A$16:$B$21,2,FALSE),1),1)*IF(OR(ISNUMBER(SEARCH("Review",$A84)),ISNUMBER(SEARCH("Oversight",$A84))),IFERROR(VLOOKUP(Inputs!$B$10,Assumptions!$A$25:$B$30,2,FALSE),1),1)*IF(OR($C84="Per Patient Per Visit",ISNUMBER(SEARCH("Follow-up",$A84))),IFERROR(VLOOKUP(Inputs!$B$12,Assumptions!$A$10:$B$12,2,FALSE),1),1)*IFERROR(Assumptions!$B$33,1)))</f>
        <v/>
      </c>
      <c r="M84" s="12">
        <f>IF($I84&lt;&gt;"Yes",0,$J84*$K84*$L84)</f>
        <v/>
      </c>
      <c r="N84" s="4">
        <f>IF($A84="","",SWITCH($C84,"Fixed","1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84" s="4">
        <f>IF($A84="","",IFERROR(VLOOKUP($A84,Component_Master!$A:$H,8,FALSE),""))</f>
        <v/>
      </c>
    </row>
    <row r="85">
      <c r="A85" s="4">
        <f>IF(Component_Master!A85="","",Component_Master!A85)</f>
        <v/>
      </c>
      <c r="B85" s="4">
        <f>IF($A85="","",IFERROR(VLOOKUP($A85,Component_Master!$A:$H,2,FALSE),""))</f>
        <v/>
      </c>
      <c r="C85" s="4">
        <f>IF($A85="","",IFERROR(VLOOKUP($A85,Component_Master!$A:$H,3,FALSE),""))</f>
        <v/>
      </c>
      <c r="D85" s="4">
        <f>IF($A85="","",IFERROR(VLOOKUP($A85,Component_Master!$A:$H,4,FALSE),""))</f>
        <v/>
      </c>
      <c r="E85" s="4">
        <f>IF($A85="","",IFERROR(VLOOKUP($A85,Component_Master!$A:$H,5,FALSE),""))</f>
        <v/>
      </c>
      <c r="F85" s="4">
        <f>IF($A85="","",IFERROR(VLOOKUP($A85,Component_Master!$A:$H,6,FALSE),""))</f>
        <v/>
      </c>
      <c r="G85" s="4">
        <f>IF($A85="","",IF(COUNTIFS(Project_Type_Master!$A:$A,Inputs!$B$4,Project_Type_Master!$B:$B,$A85,Project_Type_Master!$C:$C,"Yes")&gt;0,"Yes","No"))</f>
        <v/>
      </c>
      <c r="H85" s="4" t="inlineStr">
        <is>
          <t>No</t>
        </is>
      </c>
      <c r="I85" s="4">
        <f>IF($A85="","",IF(Inputs!$B$14="Yes",$G85,$H85))</f>
        <v/>
      </c>
      <c r="J85" s="4">
        <f>IF($A85="","",SWITCH($C85,"Fixed",1,"Per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85" s="12">
        <f>IF($A85="","",IFERROR(VLOOKUP($A85,Rate_Card!$A:$F,3,FALSE),0))</f>
        <v/>
      </c>
      <c r="L85" s="13">
        <f>IF($A85="","",IF($B85="Pass Through Cost",(1+Assumptions!$B$37)*(1+Assumptions!$B$38),IF($E85="External",1,IFERROR(VLOOKUP(Inputs!$B$11,Assumptions!$A$4:$B$6,2,FALSE),1))*IF(OR(ISNUMBER(SEARCH("Training",$A85)),ISNUMBER(SEARCH("Toolkit",$A85)),ISNUMBER(SEARCH("Site Engagement",$A85))),IFERROR(VLOOKUP(Inputs!$B$13,Assumptions!$A$16:$B$21,2,FALSE),1),1)*IF(OR(ISNUMBER(SEARCH("Review",$A85)),ISNUMBER(SEARCH("Oversight",$A85))),IFERROR(VLOOKUP(Inputs!$B$10,Assumptions!$A$25:$B$30,2,FALSE),1),1)*IF(OR($C85="Per Patient Per Visit",ISNUMBER(SEARCH("Follow-up",$A85))),IFERROR(VLOOKUP(Inputs!$B$12,Assumptions!$A$10:$B$12,2,FALSE),1),1)*IFERROR(Assumptions!$B$33,1)))</f>
        <v/>
      </c>
      <c r="M85" s="12">
        <f>IF($I85&lt;&gt;"Yes",0,$J85*$K85*$L85)</f>
        <v/>
      </c>
      <c r="N85" s="4">
        <f>IF($A85="","",SWITCH($C85,"Fixed","1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85" s="4">
        <f>IF($A85="","",IFERROR(VLOOKUP($A85,Component_Master!$A:$H,8,FALSE),""))</f>
        <v/>
      </c>
    </row>
    <row r="86">
      <c r="A86" s="4">
        <f>IF(Component_Master!A86="","",Component_Master!A86)</f>
        <v/>
      </c>
      <c r="B86" s="4">
        <f>IF($A86="","",IFERROR(VLOOKUP($A86,Component_Master!$A:$H,2,FALSE),""))</f>
        <v/>
      </c>
      <c r="C86" s="4">
        <f>IF($A86="","",IFERROR(VLOOKUP($A86,Component_Master!$A:$H,3,FALSE),""))</f>
        <v/>
      </c>
      <c r="D86" s="4">
        <f>IF($A86="","",IFERROR(VLOOKUP($A86,Component_Master!$A:$H,4,FALSE),""))</f>
        <v/>
      </c>
      <c r="E86" s="4">
        <f>IF($A86="","",IFERROR(VLOOKUP($A86,Component_Master!$A:$H,5,FALSE),""))</f>
        <v/>
      </c>
      <c r="F86" s="4">
        <f>IF($A86="","",IFERROR(VLOOKUP($A86,Component_Master!$A:$H,6,FALSE),""))</f>
        <v/>
      </c>
      <c r="G86" s="4">
        <f>IF($A86="","",IF(COUNTIFS(Project_Type_Master!$A:$A,Inputs!$B$4,Project_Type_Master!$B:$B,$A86,Project_Type_Master!$C:$C,"Yes")&gt;0,"Yes","No"))</f>
        <v/>
      </c>
      <c r="H86" s="4" t="inlineStr">
        <is>
          <t>No</t>
        </is>
      </c>
      <c r="I86" s="4">
        <f>IF($A86="","",IF(Inputs!$B$14="Yes",$G86,$H86))</f>
        <v/>
      </c>
      <c r="J86" s="4">
        <f>IF($A86="","",SWITCH($C86,"Fixed",1,"Per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86" s="12">
        <f>IF($A86="","",IFERROR(VLOOKUP($A86,Rate_Card!$A:$F,3,FALSE),0))</f>
        <v/>
      </c>
      <c r="L86" s="13">
        <f>IF($A86="","",IF($B86="Pass Through Cost",(1+Assumptions!$B$37)*(1+Assumptions!$B$38),IF($E86="External",1,IFERROR(VLOOKUP(Inputs!$B$11,Assumptions!$A$4:$B$6,2,FALSE),1))*IF(OR(ISNUMBER(SEARCH("Training",$A86)),ISNUMBER(SEARCH("Toolkit",$A86)),ISNUMBER(SEARCH("Site Engagement",$A86))),IFERROR(VLOOKUP(Inputs!$B$13,Assumptions!$A$16:$B$21,2,FALSE),1),1)*IF(OR(ISNUMBER(SEARCH("Review",$A86)),ISNUMBER(SEARCH("Oversight",$A86))),IFERROR(VLOOKUP(Inputs!$B$10,Assumptions!$A$25:$B$30,2,FALSE),1),1)*IF(OR($C86="Per Patient Per Visit",ISNUMBER(SEARCH("Follow-up",$A86))),IFERROR(VLOOKUP(Inputs!$B$12,Assumptions!$A$10:$B$12,2,FALSE),1),1)*IFERROR(Assumptions!$B$33,1)))</f>
        <v/>
      </c>
      <c r="M86" s="12">
        <f>IF($I86&lt;&gt;"Yes",0,$J86*$K86*$L86)</f>
        <v/>
      </c>
      <c r="N86" s="4">
        <f>IF($A86="","",SWITCH($C86,"Fixed","1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86" s="4">
        <f>IF($A86="","",IFERROR(VLOOKUP($A86,Component_Master!$A:$H,8,FALSE),""))</f>
        <v/>
      </c>
    </row>
    <row r="87">
      <c r="A87" s="4">
        <f>IF(Component_Master!A87="","",Component_Master!A87)</f>
        <v/>
      </c>
      <c r="B87" s="4">
        <f>IF($A87="","",IFERROR(VLOOKUP($A87,Component_Master!$A:$H,2,FALSE),""))</f>
        <v/>
      </c>
      <c r="C87" s="4">
        <f>IF($A87="","",IFERROR(VLOOKUP($A87,Component_Master!$A:$H,3,FALSE),""))</f>
        <v/>
      </c>
      <c r="D87" s="4">
        <f>IF($A87="","",IFERROR(VLOOKUP($A87,Component_Master!$A:$H,4,FALSE),""))</f>
        <v/>
      </c>
      <c r="E87" s="4">
        <f>IF($A87="","",IFERROR(VLOOKUP($A87,Component_Master!$A:$H,5,FALSE),""))</f>
        <v/>
      </c>
      <c r="F87" s="4">
        <f>IF($A87="","",IFERROR(VLOOKUP($A87,Component_Master!$A:$H,6,FALSE),""))</f>
        <v/>
      </c>
      <c r="G87" s="4">
        <f>IF($A87="","",IF(COUNTIFS(Project_Type_Master!$A:$A,Inputs!$B$4,Project_Type_Master!$B:$B,$A87,Project_Type_Master!$C:$C,"Yes")&gt;0,"Yes","No"))</f>
        <v/>
      </c>
      <c r="H87" s="4" t="inlineStr">
        <is>
          <t>No</t>
        </is>
      </c>
      <c r="I87" s="4">
        <f>IF($A87="","",IF(Inputs!$B$14="Yes",$G87,$H87))</f>
        <v/>
      </c>
      <c r="J87" s="4">
        <f>IF($A87="","",SWITCH($C87,"Fixed",1,"Per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87" s="12">
        <f>IF($A87="","",IFERROR(VLOOKUP($A87,Rate_Card!$A:$F,3,FALSE),0))</f>
        <v/>
      </c>
      <c r="L87" s="13">
        <f>IF($A87="","",IF($B87="Pass Through Cost",(1+Assumptions!$B$37)*(1+Assumptions!$B$38),IF($E87="External",1,IFERROR(VLOOKUP(Inputs!$B$11,Assumptions!$A$4:$B$6,2,FALSE),1))*IF(OR(ISNUMBER(SEARCH("Training",$A87)),ISNUMBER(SEARCH("Toolkit",$A87)),ISNUMBER(SEARCH("Site Engagement",$A87))),IFERROR(VLOOKUP(Inputs!$B$13,Assumptions!$A$16:$B$21,2,FALSE),1),1)*IF(OR(ISNUMBER(SEARCH("Review",$A87)),ISNUMBER(SEARCH("Oversight",$A87))),IFERROR(VLOOKUP(Inputs!$B$10,Assumptions!$A$25:$B$30,2,FALSE),1),1)*IF(OR($C87="Per Patient Per Visit",ISNUMBER(SEARCH("Follow-up",$A87))),IFERROR(VLOOKUP(Inputs!$B$12,Assumptions!$A$10:$B$12,2,FALSE),1),1)*IFERROR(Assumptions!$B$33,1)))</f>
        <v/>
      </c>
      <c r="M87" s="12">
        <f>IF($I87&lt;&gt;"Yes",0,$J87*$K87*$L87)</f>
        <v/>
      </c>
      <c r="N87" s="4">
        <f>IF($A87="","",SWITCH($C87,"Fixed","1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87" s="4">
        <f>IF($A87="","",IFERROR(VLOOKUP($A87,Component_Master!$A:$H,8,FALSE),""))</f>
        <v/>
      </c>
    </row>
    <row r="88">
      <c r="A88" s="4">
        <f>IF(Component_Master!A88="","",Component_Master!A88)</f>
        <v/>
      </c>
      <c r="B88" s="4">
        <f>IF($A88="","",IFERROR(VLOOKUP($A88,Component_Master!$A:$H,2,FALSE),""))</f>
        <v/>
      </c>
      <c r="C88" s="4">
        <f>IF($A88="","",IFERROR(VLOOKUP($A88,Component_Master!$A:$H,3,FALSE),""))</f>
        <v/>
      </c>
      <c r="D88" s="4">
        <f>IF($A88="","",IFERROR(VLOOKUP($A88,Component_Master!$A:$H,4,FALSE),""))</f>
        <v/>
      </c>
      <c r="E88" s="4">
        <f>IF($A88="","",IFERROR(VLOOKUP($A88,Component_Master!$A:$H,5,FALSE),""))</f>
        <v/>
      </c>
      <c r="F88" s="4">
        <f>IF($A88="","",IFERROR(VLOOKUP($A88,Component_Master!$A:$H,6,FALSE),""))</f>
        <v/>
      </c>
      <c r="G88" s="4">
        <f>IF($A88="","",IF(COUNTIFS(Project_Type_Master!$A:$A,Inputs!$B$4,Project_Type_Master!$B:$B,$A88,Project_Type_Master!$C:$C,"Yes")&gt;0,"Yes","No"))</f>
        <v/>
      </c>
      <c r="H88" s="4" t="inlineStr">
        <is>
          <t>No</t>
        </is>
      </c>
      <c r="I88" s="4">
        <f>IF($A88="","",IF(Inputs!$B$14="Yes",$G88,$H88))</f>
        <v/>
      </c>
      <c r="J88" s="4">
        <f>IF($A88="","",SWITCH($C88,"Fixed",1,"Per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88" s="12">
        <f>IF($A88="","",IFERROR(VLOOKUP($A88,Rate_Card!$A:$F,3,FALSE),0))</f>
        <v/>
      </c>
      <c r="L88" s="13">
        <f>IF($A88="","",IF($B88="Pass Through Cost",(1+Assumptions!$B$37)*(1+Assumptions!$B$38),IF($E88="External",1,IFERROR(VLOOKUP(Inputs!$B$11,Assumptions!$A$4:$B$6,2,FALSE),1))*IF(OR(ISNUMBER(SEARCH("Training",$A88)),ISNUMBER(SEARCH("Toolkit",$A88)),ISNUMBER(SEARCH("Site Engagement",$A88))),IFERROR(VLOOKUP(Inputs!$B$13,Assumptions!$A$16:$B$21,2,FALSE),1),1)*IF(OR(ISNUMBER(SEARCH("Review",$A88)),ISNUMBER(SEARCH("Oversight",$A88))),IFERROR(VLOOKUP(Inputs!$B$10,Assumptions!$A$25:$B$30,2,FALSE),1),1)*IF(OR($C88="Per Patient Per Visit",ISNUMBER(SEARCH("Follow-up",$A88))),IFERROR(VLOOKUP(Inputs!$B$12,Assumptions!$A$10:$B$12,2,FALSE),1),1)*IFERROR(Assumptions!$B$33,1)))</f>
        <v/>
      </c>
      <c r="M88" s="12">
        <f>IF($I88&lt;&gt;"Yes",0,$J88*$K88*$L88)</f>
        <v/>
      </c>
      <c r="N88" s="4">
        <f>IF($A88="","",SWITCH($C88,"Fixed","1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88" s="4">
        <f>IF($A88="","",IFERROR(VLOOKUP($A88,Component_Master!$A:$H,8,FALSE),""))</f>
        <v/>
      </c>
    </row>
    <row r="89">
      <c r="A89" s="4">
        <f>IF(Component_Master!A89="","",Component_Master!A89)</f>
        <v/>
      </c>
      <c r="B89" s="4">
        <f>IF($A89="","",IFERROR(VLOOKUP($A89,Component_Master!$A:$H,2,FALSE),""))</f>
        <v/>
      </c>
      <c r="C89" s="4">
        <f>IF($A89="","",IFERROR(VLOOKUP($A89,Component_Master!$A:$H,3,FALSE),""))</f>
        <v/>
      </c>
      <c r="D89" s="4">
        <f>IF($A89="","",IFERROR(VLOOKUP($A89,Component_Master!$A:$H,4,FALSE),""))</f>
        <v/>
      </c>
      <c r="E89" s="4">
        <f>IF($A89="","",IFERROR(VLOOKUP($A89,Component_Master!$A:$H,5,FALSE),""))</f>
        <v/>
      </c>
      <c r="F89" s="4">
        <f>IF($A89="","",IFERROR(VLOOKUP($A89,Component_Master!$A:$H,6,FALSE),""))</f>
        <v/>
      </c>
      <c r="G89" s="4">
        <f>IF($A89="","",IF(COUNTIFS(Project_Type_Master!$A:$A,Inputs!$B$4,Project_Type_Master!$B:$B,$A89,Project_Type_Master!$C:$C,"Yes")&gt;0,"Yes","No"))</f>
        <v/>
      </c>
      <c r="H89" s="4" t="inlineStr">
        <is>
          <t>No</t>
        </is>
      </c>
      <c r="I89" s="4">
        <f>IF($A89="","",IF(Inputs!$B$14="Yes",$G89,$H89))</f>
        <v/>
      </c>
      <c r="J89" s="4">
        <f>IF($A89="","",SWITCH($C89,"Fixed",1,"Per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89" s="12">
        <f>IF($A89="","",IFERROR(VLOOKUP($A89,Rate_Card!$A:$F,3,FALSE),0))</f>
        <v/>
      </c>
      <c r="L89" s="13">
        <f>IF($A89="","",IF($B89="Pass Through Cost",(1+Assumptions!$B$37)*(1+Assumptions!$B$38),IF($E89="External",1,IFERROR(VLOOKUP(Inputs!$B$11,Assumptions!$A$4:$B$6,2,FALSE),1))*IF(OR(ISNUMBER(SEARCH("Training",$A89)),ISNUMBER(SEARCH("Toolkit",$A89)),ISNUMBER(SEARCH("Site Engagement",$A89))),IFERROR(VLOOKUP(Inputs!$B$13,Assumptions!$A$16:$B$21,2,FALSE),1),1)*IF(OR(ISNUMBER(SEARCH("Review",$A89)),ISNUMBER(SEARCH("Oversight",$A89))),IFERROR(VLOOKUP(Inputs!$B$10,Assumptions!$A$25:$B$30,2,FALSE),1),1)*IF(OR($C89="Per Patient Per Visit",ISNUMBER(SEARCH("Follow-up",$A89))),IFERROR(VLOOKUP(Inputs!$B$12,Assumptions!$A$10:$B$12,2,FALSE),1),1)*IFERROR(Assumptions!$B$33,1)))</f>
        <v/>
      </c>
      <c r="M89" s="12">
        <f>IF($I89&lt;&gt;"Yes",0,$J89*$K89*$L89)</f>
        <v/>
      </c>
      <c r="N89" s="4">
        <f>IF($A89="","",SWITCH($C89,"Fixed","1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89" s="4">
        <f>IF($A89="","",IFERROR(VLOOKUP($A89,Component_Master!$A:$H,8,FALSE),""))</f>
        <v/>
      </c>
    </row>
    <row r="90">
      <c r="A90" s="4">
        <f>IF(Component_Master!A90="","",Component_Master!A90)</f>
        <v/>
      </c>
      <c r="B90" s="4">
        <f>IF($A90="","",IFERROR(VLOOKUP($A90,Component_Master!$A:$H,2,FALSE),""))</f>
        <v/>
      </c>
      <c r="C90" s="4">
        <f>IF($A90="","",IFERROR(VLOOKUP($A90,Component_Master!$A:$H,3,FALSE),""))</f>
        <v/>
      </c>
      <c r="D90" s="4">
        <f>IF($A90="","",IFERROR(VLOOKUP($A90,Component_Master!$A:$H,4,FALSE),""))</f>
        <v/>
      </c>
      <c r="E90" s="4">
        <f>IF($A90="","",IFERROR(VLOOKUP($A90,Component_Master!$A:$H,5,FALSE),""))</f>
        <v/>
      </c>
      <c r="F90" s="4">
        <f>IF($A90="","",IFERROR(VLOOKUP($A90,Component_Master!$A:$H,6,FALSE),""))</f>
        <v/>
      </c>
      <c r="G90" s="4">
        <f>IF($A90="","",IF(COUNTIFS(Project_Type_Master!$A:$A,Inputs!$B$4,Project_Type_Master!$B:$B,$A90,Project_Type_Master!$C:$C,"Yes")&gt;0,"Yes","No"))</f>
        <v/>
      </c>
      <c r="H90" s="4" t="inlineStr">
        <is>
          <t>No</t>
        </is>
      </c>
      <c r="I90" s="4">
        <f>IF($A90="","",IF(Inputs!$B$14="Yes",$G90,$H90))</f>
        <v/>
      </c>
      <c r="J90" s="4">
        <f>IF($A90="","",SWITCH($C90,"Fixed",1,"Per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90" s="12">
        <f>IF($A90="","",IFERROR(VLOOKUP($A90,Rate_Card!$A:$F,3,FALSE),0))</f>
        <v/>
      </c>
      <c r="L90" s="13">
        <f>IF($A90="","",IF($B90="Pass Through Cost",(1+Assumptions!$B$37)*(1+Assumptions!$B$38),IF($E90="External",1,IFERROR(VLOOKUP(Inputs!$B$11,Assumptions!$A$4:$B$6,2,FALSE),1))*IF(OR(ISNUMBER(SEARCH("Training",$A90)),ISNUMBER(SEARCH("Toolkit",$A90)),ISNUMBER(SEARCH("Site Engagement",$A90))),IFERROR(VLOOKUP(Inputs!$B$13,Assumptions!$A$16:$B$21,2,FALSE),1),1)*IF(OR(ISNUMBER(SEARCH("Review",$A90)),ISNUMBER(SEARCH("Oversight",$A90))),IFERROR(VLOOKUP(Inputs!$B$10,Assumptions!$A$25:$B$30,2,FALSE),1),1)*IF(OR($C90="Per Patient Per Visit",ISNUMBER(SEARCH("Follow-up",$A90))),IFERROR(VLOOKUP(Inputs!$B$12,Assumptions!$A$10:$B$12,2,FALSE),1),1)*IFERROR(Assumptions!$B$33,1)))</f>
        <v/>
      </c>
      <c r="M90" s="12">
        <f>IF($I90&lt;&gt;"Yes",0,$J90*$K90*$L90)</f>
        <v/>
      </c>
      <c r="N90" s="4">
        <f>IF($A90="","",SWITCH($C90,"Fixed","1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90" s="4">
        <f>IF($A90="","",IFERROR(VLOOKUP($A90,Component_Master!$A:$H,8,FALSE),""))</f>
        <v/>
      </c>
    </row>
    <row r="91">
      <c r="A91" s="4">
        <f>IF(Component_Master!A91="","",Component_Master!A91)</f>
        <v/>
      </c>
      <c r="B91" s="4">
        <f>IF($A91="","",IFERROR(VLOOKUP($A91,Component_Master!$A:$H,2,FALSE),""))</f>
        <v/>
      </c>
      <c r="C91" s="4">
        <f>IF($A91="","",IFERROR(VLOOKUP($A91,Component_Master!$A:$H,3,FALSE),""))</f>
        <v/>
      </c>
      <c r="D91" s="4">
        <f>IF($A91="","",IFERROR(VLOOKUP($A91,Component_Master!$A:$H,4,FALSE),""))</f>
        <v/>
      </c>
      <c r="E91" s="4">
        <f>IF($A91="","",IFERROR(VLOOKUP($A91,Component_Master!$A:$H,5,FALSE),""))</f>
        <v/>
      </c>
      <c r="F91" s="4">
        <f>IF($A91="","",IFERROR(VLOOKUP($A91,Component_Master!$A:$H,6,FALSE),""))</f>
        <v/>
      </c>
      <c r="G91" s="4">
        <f>IF($A91="","",IF(COUNTIFS(Project_Type_Master!$A:$A,Inputs!$B$4,Project_Type_Master!$B:$B,$A91,Project_Type_Master!$C:$C,"Yes")&gt;0,"Yes","No"))</f>
        <v/>
      </c>
      <c r="H91" s="4" t="inlineStr">
        <is>
          <t>No</t>
        </is>
      </c>
      <c r="I91" s="4">
        <f>IF($A91="","",IF(Inputs!$B$14="Yes",$G91,$H91))</f>
        <v/>
      </c>
      <c r="J91" s="4">
        <f>IF($A91="","",SWITCH($C91,"Fixed",1,"Per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91" s="12">
        <f>IF($A91="","",IFERROR(VLOOKUP($A91,Rate_Card!$A:$F,3,FALSE),0))</f>
        <v/>
      </c>
      <c r="L91" s="13">
        <f>IF($A91="","",IF($B91="Pass Through Cost",(1+Assumptions!$B$37)*(1+Assumptions!$B$38),IF($E91="External",1,IFERROR(VLOOKUP(Inputs!$B$11,Assumptions!$A$4:$B$6,2,FALSE),1))*IF(OR(ISNUMBER(SEARCH("Training",$A91)),ISNUMBER(SEARCH("Toolkit",$A91)),ISNUMBER(SEARCH("Site Engagement",$A91))),IFERROR(VLOOKUP(Inputs!$B$13,Assumptions!$A$16:$B$21,2,FALSE),1),1)*IF(OR(ISNUMBER(SEARCH("Review",$A91)),ISNUMBER(SEARCH("Oversight",$A91))),IFERROR(VLOOKUP(Inputs!$B$10,Assumptions!$A$25:$B$30,2,FALSE),1),1)*IF(OR($C91="Per Patient Per Visit",ISNUMBER(SEARCH("Follow-up",$A91))),IFERROR(VLOOKUP(Inputs!$B$12,Assumptions!$A$10:$B$12,2,FALSE),1),1)*IFERROR(Assumptions!$B$33,1)))</f>
        <v/>
      </c>
      <c r="M91" s="12">
        <f>IF($I91&lt;&gt;"Yes",0,$J91*$K91*$L91)</f>
        <v/>
      </c>
      <c r="N91" s="4">
        <f>IF($A91="","",SWITCH($C91,"Fixed","1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91" s="4">
        <f>IF($A91="","",IFERROR(VLOOKUP($A91,Component_Master!$A:$H,8,FALSE),""))</f>
        <v/>
      </c>
    </row>
    <row r="92">
      <c r="A92" s="4">
        <f>IF(Component_Master!A92="","",Component_Master!A92)</f>
        <v/>
      </c>
      <c r="B92" s="4">
        <f>IF($A92="","",IFERROR(VLOOKUP($A92,Component_Master!$A:$H,2,FALSE),""))</f>
        <v/>
      </c>
      <c r="C92" s="4">
        <f>IF($A92="","",IFERROR(VLOOKUP($A92,Component_Master!$A:$H,3,FALSE),""))</f>
        <v/>
      </c>
      <c r="D92" s="4">
        <f>IF($A92="","",IFERROR(VLOOKUP($A92,Component_Master!$A:$H,4,FALSE),""))</f>
        <v/>
      </c>
      <c r="E92" s="4">
        <f>IF($A92="","",IFERROR(VLOOKUP($A92,Component_Master!$A:$H,5,FALSE),""))</f>
        <v/>
      </c>
      <c r="F92" s="4">
        <f>IF($A92="","",IFERROR(VLOOKUP($A92,Component_Master!$A:$H,6,FALSE),""))</f>
        <v/>
      </c>
      <c r="G92" s="4">
        <f>IF($A92="","",IF(COUNTIFS(Project_Type_Master!$A:$A,Inputs!$B$4,Project_Type_Master!$B:$B,$A92,Project_Type_Master!$C:$C,"Yes")&gt;0,"Yes","No"))</f>
        <v/>
      </c>
      <c r="H92" s="4" t="inlineStr">
        <is>
          <t>No</t>
        </is>
      </c>
      <c r="I92" s="4">
        <f>IF($A92="","",IF(Inputs!$B$14="Yes",$G92,$H92))</f>
        <v/>
      </c>
      <c r="J92" s="4">
        <f>IF($A92="","",SWITCH($C92,"Fixed",1,"Per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92" s="12">
        <f>IF($A92="","",IFERROR(VLOOKUP($A92,Rate_Card!$A:$F,3,FALSE),0))</f>
        <v/>
      </c>
      <c r="L92" s="13">
        <f>IF($A92="","",IF($B92="Pass Through Cost",(1+Assumptions!$B$37)*(1+Assumptions!$B$38),IF($E92="External",1,IFERROR(VLOOKUP(Inputs!$B$11,Assumptions!$A$4:$B$6,2,FALSE),1))*IF(OR(ISNUMBER(SEARCH("Training",$A92)),ISNUMBER(SEARCH("Toolkit",$A92)),ISNUMBER(SEARCH("Site Engagement",$A92))),IFERROR(VLOOKUP(Inputs!$B$13,Assumptions!$A$16:$B$21,2,FALSE),1),1)*IF(OR(ISNUMBER(SEARCH("Review",$A92)),ISNUMBER(SEARCH("Oversight",$A92))),IFERROR(VLOOKUP(Inputs!$B$10,Assumptions!$A$25:$B$30,2,FALSE),1),1)*IF(OR($C92="Per Patient Per Visit",ISNUMBER(SEARCH("Follow-up",$A92))),IFERROR(VLOOKUP(Inputs!$B$12,Assumptions!$A$10:$B$12,2,FALSE),1),1)*IFERROR(Assumptions!$B$33,1)))</f>
        <v/>
      </c>
      <c r="M92" s="12">
        <f>IF($I92&lt;&gt;"Yes",0,$J92*$K92*$L92)</f>
        <v/>
      </c>
      <c r="N92" s="4">
        <f>IF($A92="","",SWITCH($C92,"Fixed","1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92" s="4">
        <f>IF($A92="","",IFERROR(VLOOKUP($A92,Component_Master!$A:$H,8,FALSE),""))</f>
        <v/>
      </c>
    </row>
    <row r="93">
      <c r="A93" s="4">
        <f>IF(Component_Master!A93="","",Component_Master!A93)</f>
        <v/>
      </c>
      <c r="B93" s="4">
        <f>IF($A93="","",IFERROR(VLOOKUP($A93,Component_Master!$A:$H,2,FALSE),""))</f>
        <v/>
      </c>
      <c r="C93" s="4">
        <f>IF($A93="","",IFERROR(VLOOKUP($A93,Component_Master!$A:$H,3,FALSE),""))</f>
        <v/>
      </c>
      <c r="D93" s="4">
        <f>IF($A93="","",IFERROR(VLOOKUP($A93,Component_Master!$A:$H,4,FALSE),""))</f>
        <v/>
      </c>
      <c r="E93" s="4">
        <f>IF($A93="","",IFERROR(VLOOKUP($A93,Component_Master!$A:$H,5,FALSE),""))</f>
        <v/>
      </c>
      <c r="F93" s="4">
        <f>IF($A93="","",IFERROR(VLOOKUP($A93,Component_Master!$A:$H,6,FALSE),""))</f>
        <v/>
      </c>
      <c r="G93" s="4">
        <f>IF($A93="","",IF(COUNTIFS(Project_Type_Master!$A:$A,Inputs!$B$4,Project_Type_Master!$B:$B,$A93,Project_Type_Master!$C:$C,"Yes")&gt;0,"Yes","No"))</f>
        <v/>
      </c>
      <c r="H93" s="4" t="inlineStr">
        <is>
          <t>No</t>
        </is>
      </c>
      <c r="I93" s="4">
        <f>IF($A93="","",IF(Inputs!$B$14="Yes",$G93,$H93))</f>
        <v/>
      </c>
      <c r="J93" s="4">
        <f>IF($A93="","",SWITCH($C93,"Fixed",1,"Per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93" s="12">
        <f>IF($A93="","",IFERROR(VLOOKUP($A93,Rate_Card!$A:$F,3,FALSE),0))</f>
        <v/>
      </c>
      <c r="L93" s="13">
        <f>IF($A93="","",IF($B93="Pass Through Cost",(1+Assumptions!$B$37)*(1+Assumptions!$B$38),IF($E93="External",1,IFERROR(VLOOKUP(Inputs!$B$11,Assumptions!$A$4:$B$6,2,FALSE),1))*IF(OR(ISNUMBER(SEARCH("Training",$A93)),ISNUMBER(SEARCH("Toolkit",$A93)),ISNUMBER(SEARCH("Site Engagement",$A93))),IFERROR(VLOOKUP(Inputs!$B$13,Assumptions!$A$16:$B$21,2,FALSE),1),1)*IF(OR(ISNUMBER(SEARCH("Review",$A93)),ISNUMBER(SEARCH("Oversight",$A93))),IFERROR(VLOOKUP(Inputs!$B$10,Assumptions!$A$25:$B$30,2,FALSE),1),1)*IF(OR($C93="Per Patient Per Visit",ISNUMBER(SEARCH("Follow-up",$A93))),IFERROR(VLOOKUP(Inputs!$B$12,Assumptions!$A$10:$B$12,2,FALSE),1),1)*IFERROR(Assumptions!$B$33,1)))</f>
        <v/>
      </c>
      <c r="M93" s="12">
        <f>IF($I93&lt;&gt;"Yes",0,$J93*$K93*$L93)</f>
        <v/>
      </c>
      <c r="N93" s="4">
        <f>IF($A93="","",SWITCH($C93,"Fixed","1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93" s="4">
        <f>IF($A93="","",IFERROR(VLOOKUP($A93,Component_Master!$A:$H,8,FALSE),""))</f>
        <v/>
      </c>
    </row>
    <row r="94">
      <c r="A94" s="4">
        <f>IF(Component_Master!A94="","",Component_Master!A94)</f>
        <v/>
      </c>
      <c r="B94" s="4">
        <f>IF($A94="","",IFERROR(VLOOKUP($A94,Component_Master!$A:$H,2,FALSE),""))</f>
        <v/>
      </c>
      <c r="C94" s="4">
        <f>IF($A94="","",IFERROR(VLOOKUP($A94,Component_Master!$A:$H,3,FALSE),""))</f>
        <v/>
      </c>
      <c r="D94" s="4">
        <f>IF($A94="","",IFERROR(VLOOKUP($A94,Component_Master!$A:$H,4,FALSE),""))</f>
        <v/>
      </c>
      <c r="E94" s="4">
        <f>IF($A94="","",IFERROR(VLOOKUP($A94,Component_Master!$A:$H,5,FALSE),""))</f>
        <v/>
      </c>
      <c r="F94" s="4">
        <f>IF($A94="","",IFERROR(VLOOKUP($A94,Component_Master!$A:$H,6,FALSE),""))</f>
        <v/>
      </c>
      <c r="G94" s="4">
        <f>IF($A94="","",IF(COUNTIFS(Project_Type_Master!$A:$A,Inputs!$B$4,Project_Type_Master!$B:$B,$A94,Project_Type_Master!$C:$C,"Yes")&gt;0,"Yes","No"))</f>
        <v/>
      </c>
      <c r="H94" s="4" t="inlineStr">
        <is>
          <t>No</t>
        </is>
      </c>
      <c r="I94" s="4">
        <f>IF($A94="","",IF(Inputs!$B$14="Yes",$G94,$H94))</f>
        <v/>
      </c>
      <c r="J94" s="4">
        <f>IF($A94="","",SWITCH($C94,"Fixed",1,"Per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94" s="12">
        <f>IF($A94="","",IFERROR(VLOOKUP($A94,Rate_Card!$A:$F,3,FALSE),0))</f>
        <v/>
      </c>
      <c r="L94" s="13">
        <f>IF($A94="","",IF($B94="Pass Through Cost",(1+Assumptions!$B$37)*(1+Assumptions!$B$38),IF($E94="External",1,IFERROR(VLOOKUP(Inputs!$B$11,Assumptions!$A$4:$B$6,2,FALSE),1))*IF(OR(ISNUMBER(SEARCH("Training",$A94)),ISNUMBER(SEARCH("Toolkit",$A94)),ISNUMBER(SEARCH("Site Engagement",$A94))),IFERROR(VLOOKUP(Inputs!$B$13,Assumptions!$A$16:$B$21,2,FALSE),1),1)*IF(OR(ISNUMBER(SEARCH("Review",$A94)),ISNUMBER(SEARCH("Oversight",$A94))),IFERROR(VLOOKUP(Inputs!$B$10,Assumptions!$A$25:$B$30,2,FALSE),1),1)*IF(OR($C94="Per Patient Per Visit",ISNUMBER(SEARCH("Follow-up",$A94))),IFERROR(VLOOKUP(Inputs!$B$12,Assumptions!$A$10:$B$12,2,FALSE),1),1)*IFERROR(Assumptions!$B$33,1)))</f>
        <v/>
      </c>
      <c r="M94" s="12">
        <f>IF($I94&lt;&gt;"Yes",0,$J94*$K94*$L94)</f>
        <v/>
      </c>
      <c r="N94" s="4">
        <f>IF($A94="","",SWITCH($C94,"Fixed","1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94" s="4">
        <f>IF($A94="","",IFERROR(VLOOKUP($A94,Component_Master!$A:$H,8,FALSE),""))</f>
        <v/>
      </c>
    </row>
    <row r="95">
      <c r="A95" s="4">
        <f>IF(Component_Master!A95="","",Component_Master!A95)</f>
        <v/>
      </c>
      <c r="B95" s="4">
        <f>IF($A95="","",IFERROR(VLOOKUP($A95,Component_Master!$A:$H,2,FALSE),""))</f>
        <v/>
      </c>
      <c r="C95" s="4">
        <f>IF($A95="","",IFERROR(VLOOKUP($A95,Component_Master!$A:$H,3,FALSE),""))</f>
        <v/>
      </c>
      <c r="D95" s="4">
        <f>IF($A95="","",IFERROR(VLOOKUP($A95,Component_Master!$A:$H,4,FALSE),""))</f>
        <v/>
      </c>
      <c r="E95" s="4">
        <f>IF($A95="","",IFERROR(VLOOKUP($A95,Component_Master!$A:$H,5,FALSE),""))</f>
        <v/>
      </c>
      <c r="F95" s="4">
        <f>IF($A95="","",IFERROR(VLOOKUP($A95,Component_Master!$A:$H,6,FALSE),""))</f>
        <v/>
      </c>
      <c r="G95" s="4">
        <f>IF($A95="","",IF(COUNTIFS(Project_Type_Master!$A:$A,Inputs!$B$4,Project_Type_Master!$B:$B,$A95,Project_Type_Master!$C:$C,"Yes")&gt;0,"Yes","No"))</f>
        <v/>
      </c>
      <c r="H95" s="4" t="inlineStr">
        <is>
          <t>No</t>
        </is>
      </c>
      <c r="I95" s="4">
        <f>IF($A95="","",IF(Inputs!$B$14="Yes",$G95,$H95))</f>
        <v/>
      </c>
      <c r="J95" s="4">
        <f>IF($A95="","",SWITCH($C95,"Fixed",1,"Per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95" s="12">
        <f>IF($A95="","",IFERROR(VLOOKUP($A95,Rate_Card!$A:$F,3,FALSE),0))</f>
        <v/>
      </c>
      <c r="L95" s="13">
        <f>IF($A95="","",IF($B95="Pass Through Cost",(1+Assumptions!$B$37)*(1+Assumptions!$B$38),IF($E95="External",1,IFERROR(VLOOKUP(Inputs!$B$11,Assumptions!$A$4:$B$6,2,FALSE),1))*IF(OR(ISNUMBER(SEARCH("Training",$A95)),ISNUMBER(SEARCH("Toolkit",$A95)),ISNUMBER(SEARCH("Site Engagement",$A95))),IFERROR(VLOOKUP(Inputs!$B$13,Assumptions!$A$16:$B$21,2,FALSE),1),1)*IF(OR(ISNUMBER(SEARCH("Review",$A95)),ISNUMBER(SEARCH("Oversight",$A95))),IFERROR(VLOOKUP(Inputs!$B$10,Assumptions!$A$25:$B$30,2,FALSE),1),1)*IF(OR($C95="Per Patient Per Visit",ISNUMBER(SEARCH("Follow-up",$A95))),IFERROR(VLOOKUP(Inputs!$B$12,Assumptions!$A$10:$B$12,2,FALSE),1),1)*IFERROR(Assumptions!$B$33,1)))</f>
        <v/>
      </c>
      <c r="M95" s="12">
        <f>IF($I95&lt;&gt;"Yes",0,$J95*$K95*$L95)</f>
        <v/>
      </c>
      <c r="N95" s="4">
        <f>IF($A95="","",SWITCH($C95,"Fixed","1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95" s="4">
        <f>IF($A95="","",IFERROR(VLOOKUP($A95,Component_Master!$A:$H,8,FALSE),""))</f>
        <v/>
      </c>
    </row>
    <row r="96">
      <c r="A96" s="4">
        <f>IF(Component_Master!A96="","",Component_Master!A96)</f>
        <v/>
      </c>
      <c r="B96" s="4">
        <f>IF($A96="","",IFERROR(VLOOKUP($A96,Component_Master!$A:$H,2,FALSE),""))</f>
        <v/>
      </c>
      <c r="C96" s="4">
        <f>IF($A96="","",IFERROR(VLOOKUP($A96,Component_Master!$A:$H,3,FALSE),""))</f>
        <v/>
      </c>
      <c r="D96" s="4">
        <f>IF($A96="","",IFERROR(VLOOKUP($A96,Component_Master!$A:$H,4,FALSE),""))</f>
        <v/>
      </c>
      <c r="E96" s="4">
        <f>IF($A96="","",IFERROR(VLOOKUP($A96,Component_Master!$A:$H,5,FALSE),""))</f>
        <v/>
      </c>
      <c r="F96" s="4">
        <f>IF($A96="","",IFERROR(VLOOKUP($A96,Component_Master!$A:$H,6,FALSE),""))</f>
        <v/>
      </c>
      <c r="G96" s="4">
        <f>IF($A96="","",IF(COUNTIFS(Project_Type_Master!$A:$A,Inputs!$B$4,Project_Type_Master!$B:$B,$A96,Project_Type_Master!$C:$C,"Yes")&gt;0,"Yes","No"))</f>
        <v/>
      </c>
      <c r="H96" s="4" t="inlineStr">
        <is>
          <t>No</t>
        </is>
      </c>
      <c r="I96" s="4">
        <f>IF($A96="","",IF(Inputs!$B$14="Yes",$G96,$H96))</f>
        <v/>
      </c>
      <c r="J96" s="4">
        <f>IF($A96="","",SWITCH($C96,"Fixed",1,"Per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96" s="12">
        <f>IF($A96="","",IFERROR(VLOOKUP($A96,Rate_Card!$A:$F,3,FALSE),0))</f>
        <v/>
      </c>
      <c r="L96" s="13">
        <f>IF($A96="","",IF($B96="Pass Through Cost",(1+Assumptions!$B$37)*(1+Assumptions!$B$38),IF($E96="External",1,IFERROR(VLOOKUP(Inputs!$B$11,Assumptions!$A$4:$B$6,2,FALSE),1))*IF(OR(ISNUMBER(SEARCH("Training",$A96)),ISNUMBER(SEARCH("Toolkit",$A96)),ISNUMBER(SEARCH("Site Engagement",$A96))),IFERROR(VLOOKUP(Inputs!$B$13,Assumptions!$A$16:$B$21,2,FALSE),1),1)*IF(OR(ISNUMBER(SEARCH("Review",$A96)),ISNUMBER(SEARCH("Oversight",$A96))),IFERROR(VLOOKUP(Inputs!$B$10,Assumptions!$A$25:$B$30,2,FALSE),1),1)*IF(OR($C96="Per Patient Per Visit",ISNUMBER(SEARCH("Follow-up",$A96))),IFERROR(VLOOKUP(Inputs!$B$12,Assumptions!$A$10:$B$12,2,FALSE),1),1)*IFERROR(Assumptions!$B$33,1)))</f>
        <v/>
      </c>
      <c r="M96" s="12">
        <f>IF($I96&lt;&gt;"Yes",0,$J96*$K96*$L96)</f>
        <v/>
      </c>
      <c r="N96" s="4">
        <f>IF($A96="","",SWITCH($C96,"Fixed","1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96" s="4">
        <f>IF($A96="","",IFERROR(VLOOKUP($A96,Component_Master!$A:$H,8,FALSE),""))</f>
        <v/>
      </c>
    </row>
    <row r="97">
      <c r="A97" s="4">
        <f>IF(Component_Master!A97="","",Component_Master!A97)</f>
        <v/>
      </c>
      <c r="B97" s="4">
        <f>IF($A97="","",IFERROR(VLOOKUP($A97,Component_Master!$A:$H,2,FALSE),""))</f>
        <v/>
      </c>
      <c r="C97" s="4">
        <f>IF($A97="","",IFERROR(VLOOKUP($A97,Component_Master!$A:$H,3,FALSE),""))</f>
        <v/>
      </c>
      <c r="D97" s="4">
        <f>IF($A97="","",IFERROR(VLOOKUP($A97,Component_Master!$A:$H,4,FALSE),""))</f>
        <v/>
      </c>
      <c r="E97" s="4">
        <f>IF($A97="","",IFERROR(VLOOKUP($A97,Component_Master!$A:$H,5,FALSE),""))</f>
        <v/>
      </c>
      <c r="F97" s="4">
        <f>IF($A97="","",IFERROR(VLOOKUP($A97,Component_Master!$A:$H,6,FALSE),""))</f>
        <v/>
      </c>
      <c r="G97" s="4">
        <f>IF($A97="","",IF(COUNTIFS(Project_Type_Master!$A:$A,Inputs!$B$4,Project_Type_Master!$B:$B,$A97,Project_Type_Master!$C:$C,"Yes")&gt;0,"Yes","No"))</f>
        <v/>
      </c>
      <c r="H97" s="4" t="inlineStr">
        <is>
          <t>No</t>
        </is>
      </c>
      <c r="I97" s="4">
        <f>IF($A97="","",IF(Inputs!$B$14="Yes",$G97,$H97))</f>
        <v/>
      </c>
      <c r="J97" s="4">
        <f>IF($A97="","",SWITCH($C97,"Fixed",1,"Per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97" s="12">
        <f>IF($A97="","",IFERROR(VLOOKUP($A97,Rate_Card!$A:$F,3,FALSE),0))</f>
        <v/>
      </c>
      <c r="L97" s="13">
        <f>IF($A97="","",IF($B97="Pass Through Cost",(1+Assumptions!$B$37)*(1+Assumptions!$B$38),IF($E97="External",1,IFERROR(VLOOKUP(Inputs!$B$11,Assumptions!$A$4:$B$6,2,FALSE),1))*IF(OR(ISNUMBER(SEARCH("Training",$A97)),ISNUMBER(SEARCH("Toolkit",$A97)),ISNUMBER(SEARCH("Site Engagement",$A97))),IFERROR(VLOOKUP(Inputs!$B$13,Assumptions!$A$16:$B$21,2,FALSE),1),1)*IF(OR(ISNUMBER(SEARCH("Review",$A97)),ISNUMBER(SEARCH("Oversight",$A97))),IFERROR(VLOOKUP(Inputs!$B$10,Assumptions!$A$25:$B$30,2,FALSE),1),1)*IF(OR($C97="Per Patient Per Visit",ISNUMBER(SEARCH("Follow-up",$A97))),IFERROR(VLOOKUP(Inputs!$B$12,Assumptions!$A$10:$B$12,2,FALSE),1),1)*IFERROR(Assumptions!$B$33,1)))</f>
        <v/>
      </c>
      <c r="M97" s="12">
        <f>IF($I97&lt;&gt;"Yes",0,$J97*$K97*$L97)</f>
        <v/>
      </c>
      <c r="N97" s="4">
        <f>IF($A97="","",SWITCH($C97,"Fixed","1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97" s="4">
        <f>IF($A97="","",IFERROR(VLOOKUP($A97,Component_Master!$A:$H,8,FALSE),""))</f>
        <v/>
      </c>
    </row>
    <row r="98">
      <c r="A98" s="4">
        <f>IF(Component_Master!A98="","",Component_Master!A98)</f>
        <v/>
      </c>
      <c r="B98" s="4">
        <f>IF($A98="","",IFERROR(VLOOKUP($A98,Component_Master!$A:$H,2,FALSE),""))</f>
        <v/>
      </c>
      <c r="C98" s="4">
        <f>IF($A98="","",IFERROR(VLOOKUP($A98,Component_Master!$A:$H,3,FALSE),""))</f>
        <v/>
      </c>
      <c r="D98" s="4">
        <f>IF($A98="","",IFERROR(VLOOKUP($A98,Component_Master!$A:$H,4,FALSE),""))</f>
        <v/>
      </c>
      <c r="E98" s="4">
        <f>IF($A98="","",IFERROR(VLOOKUP($A98,Component_Master!$A:$H,5,FALSE),""))</f>
        <v/>
      </c>
      <c r="F98" s="4">
        <f>IF($A98="","",IFERROR(VLOOKUP($A98,Component_Master!$A:$H,6,FALSE),""))</f>
        <v/>
      </c>
      <c r="G98" s="4">
        <f>IF($A98="","",IF(COUNTIFS(Project_Type_Master!$A:$A,Inputs!$B$4,Project_Type_Master!$B:$B,$A98,Project_Type_Master!$C:$C,"Yes")&gt;0,"Yes","No"))</f>
        <v/>
      </c>
      <c r="H98" s="4" t="inlineStr">
        <is>
          <t>No</t>
        </is>
      </c>
      <c r="I98" s="4">
        <f>IF($A98="","",IF(Inputs!$B$14="Yes",$G98,$H98))</f>
        <v/>
      </c>
      <c r="J98" s="4">
        <f>IF($A98="","",SWITCH($C98,"Fixed",1,"Per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98" s="12">
        <f>IF($A98="","",IFERROR(VLOOKUP($A98,Rate_Card!$A:$F,3,FALSE),0))</f>
        <v/>
      </c>
      <c r="L98" s="13">
        <f>IF($A98="","",IF($B98="Pass Through Cost",(1+Assumptions!$B$37)*(1+Assumptions!$B$38),IF($E98="External",1,IFERROR(VLOOKUP(Inputs!$B$11,Assumptions!$A$4:$B$6,2,FALSE),1))*IF(OR(ISNUMBER(SEARCH("Training",$A98)),ISNUMBER(SEARCH("Toolkit",$A98)),ISNUMBER(SEARCH("Site Engagement",$A98))),IFERROR(VLOOKUP(Inputs!$B$13,Assumptions!$A$16:$B$21,2,FALSE),1),1)*IF(OR(ISNUMBER(SEARCH("Review",$A98)),ISNUMBER(SEARCH("Oversight",$A98))),IFERROR(VLOOKUP(Inputs!$B$10,Assumptions!$A$25:$B$30,2,FALSE),1),1)*IF(OR($C98="Per Patient Per Visit",ISNUMBER(SEARCH("Follow-up",$A98))),IFERROR(VLOOKUP(Inputs!$B$12,Assumptions!$A$10:$B$12,2,FALSE),1),1)*IFERROR(Assumptions!$B$33,1)))</f>
        <v/>
      </c>
      <c r="M98" s="12">
        <f>IF($I98&lt;&gt;"Yes",0,$J98*$K98*$L98)</f>
        <v/>
      </c>
      <c r="N98" s="4">
        <f>IF($A98="","",SWITCH($C98,"Fixed","1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98" s="4">
        <f>IF($A98="","",IFERROR(VLOOKUP($A98,Component_Master!$A:$H,8,FALSE),""))</f>
        <v/>
      </c>
    </row>
    <row r="99">
      <c r="A99" s="4">
        <f>IF(Component_Master!A99="","",Component_Master!A99)</f>
        <v/>
      </c>
      <c r="B99" s="4">
        <f>IF($A99="","",IFERROR(VLOOKUP($A99,Component_Master!$A:$H,2,FALSE),""))</f>
        <v/>
      </c>
      <c r="C99" s="4">
        <f>IF($A99="","",IFERROR(VLOOKUP($A99,Component_Master!$A:$H,3,FALSE),""))</f>
        <v/>
      </c>
      <c r="D99" s="4">
        <f>IF($A99="","",IFERROR(VLOOKUP($A99,Component_Master!$A:$H,4,FALSE),""))</f>
        <v/>
      </c>
      <c r="E99" s="4">
        <f>IF($A99="","",IFERROR(VLOOKUP($A99,Component_Master!$A:$H,5,FALSE),""))</f>
        <v/>
      </c>
      <c r="F99" s="4">
        <f>IF($A99="","",IFERROR(VLOOKUP($A99,Component_Master!$A:$H,6,FALSE),""))</f>
        <v/>
      </c>
      <c r="G99" s="4">
        <f>IF($A99="","",IF(COUNTIFS(Project_Type_Master!$A:$A,Inputs!$B$4,Project_Type_Master!$B:$B,$A99,Project_Type_Master!$C:$C,"Yes")&gt;0,"Yes","No"))</f>
        <v/>
      </c>
      <c r="H99" s="4" t="inlineStr">
        <is>
          <t>No</t>
        </is>
      </c>
      <c r="I99" s="4">
        <f>IF($A99="","",IF(Inputs!$B$14="Yes",$G99,$H99))</f>
        <v/>
      </c>
      <c r="J99" s="4">
        <f>IF($A99="","",SWITCH($C99,"Fixed",1,"Per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99" s="12">
        <f>IF($A99="","",IFERROR(VLOOKUP($A99,Rate_Card!$A:$F,3,FALSE),0))</f>
        <v/>
      </c>
      <c r="L99" s="13">
        <f>IF($A99="","",IF($B99="Pass Through Cost",(1+Assumptions!$B$37)*(1+Assumptions!$B$38),IF($E99="External",1,IFERROR(VLOOKUP(Inputs!$B$11,Assumptions!$A$4:$B$6,2,FALSE),1))*IF(OR(ISNUMBER(SEARCH("Training",$A99)),ISNUMBER(SEARCH("Toolkit",$A99)),ISNUMBER(SEARCH("Site Engagement",$A99))),IFERROR(VLOOKUP(Inputs!$B$13,Assumptions!$A$16:$B$21,2,FALSE),1),1)*IF(OR(ISNUMBER(SEARCH("Review",$A99)),ISNUMBER(SEARCH("Oversight",$A99))),IFERROR(VLOOKUP(Inputs!$B$10,Assumptions!$A$25:$B$30,2,FALSE),1),1)*IF(OR($C99="Per Patient Per Visit",ISNUMBER(SEARCH("Follow-up",$A99))),IFERROR(VLOOKUP(Inputs!$B$12,Assumptions!$A$10:$B$12,2,FALSE),1),1)*IFERROR(Assumptions!$B$33,1)))</f>
        <v/>
      </c>
      <c r="M99" s="12">
        <f>IF($I99&lt;&gt;"Yes",0,$J99*$K99*$L99)</f>
        <v/>
      </c>
      <c r="N99" s="4">
        <f>IF($A99="","",SWITCH($C99,"Fixed","1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99" s="4">
        <f>IF($A99="","",IFERROR(VLOOKUP($A99,Component_Master!$A:$H,8,FALSE),""))</f>
        <v/>
      </c>
    </row>
    <row r="100">
      <c r="A100" s="4">
        <f>IF(Component_Master!A100="","",Component_Master!A100)</f>
        <v/>
      </c>
      <c r="B100" s="4">
        <f>IF($A100="","",IFERROR(VLOOKUP($A100,Component_Master!$A:$H,2,FALSE),""))</f>
        <v/>
      </c>
      <c r="C100" s="4">
        <f>IF($A100="","",IFERROR(VLOOKUP($A100,Component_Master!$A:$H,3,FALSE),""))</f>
        <v/>
      </c>
      <c r="D100" s="4">
        <f>IF($A100="","",IFERROR(VLOOKUP($A100,Component_Master!$A:$H,4,FALSE),""))</f>
        <v/>
      </c>
      <c r="E100" s="4">
        <f>IF($A100="","",IFERROR(VLOOKUP($A100,Component_Master!$A:$H,5,FALSE),""))</f>
        <v/>
      </c>
      <c r="F100" s="4">
        <f>IF($A100="","",IFERROR(VLOOKUP($A100,Component_Master!$A:$H,6,FALSE),""))</f>
        <v/>
      </c>
      <c r="G100" s="4">
        <f>IF($A100="","",IF(COUNTIFS(Project_Type_Master!$A:$A,Inputs!$B$4,Project_Type_Master!$B:$B,$A100,Project_Type_Master!$C:$C,"Yes")&gt;0,"Yes","No"))</f>
        <v/>
      </c>
      <c r="H100" s="4" t="inlineStr">
        <is>
          <t>No</t>
        </is>
      </c>
      <c r="I100" s="4">
        <f>IF($A100="","",IF(Inputs!$B$14="Yes",$G100,$H100))</f>
        <v/>
      </c>
      <c r="J100" s="4">
        <f>IF($A100="","",SWITCH($C100,"Fixed",1,"Per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00" s="12">
        <f>IF($A100="","",IFERROR(VLOOKUP($A100,Rate_Card!$A:$F,3,FALSE),0))</f>
        <v/>
      </c>
      <c r="L100" s="13">
        <f>IF($A100="","",IF($B100="Pass Through Cost",(1+Assumptions!$B$37)*(1+Assumptions!$B$38),IF($E100="External",1,IFERROR(VLOOKUP(Inputs!$B$11,Assumptions!$A$4:$B$6,2,FALSE),1))*IF(OR(ISNUMBER(SEARCH("Training",$A100)),ISNUMBER(SEARCH("Toolkit",$A100)),ISNUMBER(SEARCH("Site Engagement",$A100))),IFERROR(VLOOKUP(Inputs!$B$13,Assumptions!$A$16:$B$21,2,FALSE),1),1)*IF(OR(ISNUMBER(SEARCH("Review",$A100)),ISNUMBER(SEARCH("Oversight",$A100))),IFERROR(VLOOKUP(Inputs!$B$10,Assumptions!$A$25:$B$30,2,FALSE),1),1)*IF(OR($C100="Per Patient Per Visit",ISNUMBER(SEARCH("Follow-up",$A100))),IFERROR(VLOOKUP(Inputs!$B$12,Assumptions!$A$10:$B$12,2,FALSE),1),1)*IFERROR(Assumptions!$B$33,1)))</f>
        <v/>
      </c>
      <c r="M100" s="12">
        <f>IF($I100&lt;&gt;"Yes",0,$J100*$K100*$L100)</f>
        <v/>
      </c>
      <c r="N100" s="4">
        <f>IF($A100="","",SWITCH($C100,"Fixed","1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00" s="4">
        <f>IF($A100="","",IFERROR(VLOOKUP($A100,Component_Master!$A:$H,8,FALSE),""))</f>
        <v/>
      </c>
    </row>
    <row r="101">
      <c r="A101" s="4">
        <f>IF(Component_Master!A101="","",Component_Master!A101)</f>
        <v/>
      </c>
      <c r="B101" s="4">
        <f>IF($A101="","",IFERROR(VLOOKUP($A101,Component_Master!$A:$H,2,FALSE),""))</f>
        <v/>
      </c>
      <c r="C101" s="4">
        <f>IF($A101="","",IFERROR(VLOOKUP($A101,Component_Master!$A:$H,3,FALSE),""))</f>
        <v/>
      </c>
      <c r="D101" s="4">
        <f>IF($A101="","",IFERROR(VLOOKUP($A101,Component_Master!$A:$H,4,FALSE),""))</f>
        <v/>
      </c>
      <c r="E101" s="4">
        <f>IF($A101="","",IFERROR(VLOOKUP($A101,Component_Master!$A:$H,5,FALSE),""))</f>
        <v/>
      </c>
      <c r="F101" s="4">
        <f>IF($A101="","",IFERROR(VLOOKUP($A101,Component_Master!$A:$H,6,FALSE),""))</f>
        <v/>
      </c>
      <c r="G101" s="4">
        <f>IF($A101="","",IF(COUNTIFS(Project_Type_Master!$A:$A,Inputs!$B$4,Project_Type_Master!$B:$B,$A101,Project_Type_Master!$C:$C,"Yes")&gt;0,"Yes","No"))</f>
        <v/>
      </c>
      <c r="H101" s="4" t="inlineStr">
        <is>
          <t>No</t>
        </is>
      </c>
      <c r="I101" s="4">
        <f>IF($A101="","",IF(Inputs!$B$14="Yes",$G101,$H101))</f>
        <v/>
      </c>
      <c r="J101" s="4">
        <f>IF($A101="","",SWITCH($C101,"Fixed",1,"Per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01" s="12">
        <f>IF($A101="","",IFERROR(VLOOKUP($A101,Rate_Card!$A:$F,3,FALSE),0))</f>
        <v/>
      </c>
      <c r="L101" s="13">
        <f>IF($A101="","",IF($B101="Pass Through Cost",(1+Assumptions!$B$37)*(1+Assumptions!$B$38),IF($E101="External",1,IFERROR(VLOOKUP(Inputs!$B$11,Assumptions!$A$4:$B$6,2,FALSE),1))*IF(OR(ISNUMBER(SEARCH("Training",$A101)),ISNUMBER(SEARCH("Toolkit",$A101)),ISNUMBER(SEARCH("Site Engagement",$A101))),IFERROR(VLOOKUP(Inputs!$B$13,Assumptions!$A$16:$B$21,2,FALSE),1),1)*IF(OR(ISNUMBER(SEARCH("Review",$A101)),ISNUMBER(SEARCH("Oversight",$A101))),IFERROR(VLOOKUP(Inputs!$B$10,Assumptions!$A$25:$B$30,2,FALSE),1),1)*IF(OR($C101="Per Patient Per Visit",ISNUMBER(SEARCH("Follow-up",$A101))),IFERROR(VLOOKUP(Inputs!$B$12,Assumptions!$A$10:$B$12,2,FALSE),1),1)*IFERROR(Assumptions!$B$33,1)))</f>
        <v/>
      </c>
      <c r="M101" s="12">
        <f>IF($I101&lt;&gt;"Yes",0,$J101*$K101*$L101)</f>
        <v/>
      </c>
      <c r="N101" s="4">
        <f>IF($A101="","",SWITCH($C101,"Fixed","1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01" s="4">
        <f>IF($A101="","",IFERROR(VLOOKUP($A101,Component_Master!$A:$H,8,FALSE),""))</f>
        <v/>
      </c>
    </row>
    <row r="102">
      <c r="A102" s="4">
        <f>IF(Component_Master!A102="","",Component_Master!A102)</f>
        <v/>
      </c>
      <c r="B102" s="4">
        <f>IF($A102="","",IFERROR(VLOOKUP($A102,Component_Master!$A:$H,2,FALSE),""))</f>
        <v/>
      </c>
      <c r="C102" s="4">
        <f>IF($A102="","",IFERROR(VLOOKUP($A102,Component_Master!$A:$H,3,FALSE),""))</f>
        <v/>
      </c>
      <c r="D102" s="4">
        <f>IF($A102="","",IFERROR(VLOOKUP($A102,Component_Master!$A:$H,4,FALSE),""))</f>
        <v/>
      </c>
      <c r="E102" s="4">
        <f>IF($A102="","",IFERROR(VLOOKUP($A102,Component_Master!$A:$H,5,FALSE),""))</f>
        <v/>
      </c>
      <c r="F102" s="4">
        <f>IF($A102="","",IFERROR(VLOOKUP($A102,Component_Master!$A:$H,6,FALSE),""))</f>
        <v/>
      </c>
      <c r="G102" s="4">
        <f>IF($A102="","",IF(COUNTIFS(Project_Type_Master!$A:$A,Inputs!$B$4,Project_Type_Master!$B:$B,$A102,Project_Type_Master!$C:$C,"Yes")&gt;0,"Yes","No"))</f>
        <v/>
      </c>
      <c r="H102" s="4" t="inlineStr">
        <is>
          <t>No</t>
        </is>
      </c>
      <c r="I102" s="4">
        <f>IF($A102="","",IF(Inputs!$B$14="Yes",$G102,$H102))</f>
        <v/>
      </c>
      <c r="J102" s="4">
        <f>IF($A102="","",SWITCH($C102,"Fixed",1,"Per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02" s="12">
        <f>IF($A102="","",IFERROR(VLOOKUP($A102,Rate_Card!$A:$F,3,FALSE),0))</f>
        <v/>
      </c>
      <c r="L102" s="13">
        <f>IF($A102="","",IF($B102="Pass Through Cost",(1+Assumptions!$B$37)*(1+Assumptions!$B$38),IF($E102="External",1,IFERROR(VLOOKUP(Inputs!$B$11,Assumptions!$A$4:$B$6,2,FALSE),1))*IF(OR(ISNUMBER(SEARCH("Training",$A102)),ISNUMBER(SEARCH("Toolkit",$A102)),ISNUMBER(SEARCH("Site Engagement",$A102))),IFERROR(VLOOKUP(Inputs!$B$13,Assumptions!$A$16:$B$21,2,FALSE),1),1)*IF(OR(ISNUMBER(SEARCH("Review",$A102)),ISNUMBER(SEARCH("Oversight",$A102))),IFERROR(VLOOKUP(Inputs!$B$10,Assumptions!$A$25:$B$30,2,FALSE),1),1)*IF(OR($C102="Per Patient Per Visit",ISNUMBER(SEARCH("Follow-up",$A102))),IFERROR(VLOOKUP(Inputs!$B$12,Assumptions!$A$10:$B$12,2,FALSE),1),1)*IFERROR(Assumptions!$B$33,1)))</f>
        <v/>
      </c>
      <c r="M102" s="12">
        <f>IF($I102&lt;&gt;"Yes",0,$J102*$K102*$L102)</f>
        <v/>
      </c>
      <c r="N102" s="4">
        <f>IF($A102="","",SWITCH($C102,"Fixed","1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02" s="4">
        <f>IF($A102="","",IFERROR(VLOOKUP($A102,Component_Master!$A:$H,8,FALSE),""))</f>
        <v/>
      </c>
    </row>
    <row r="103">
      <c r="A103" s="4">
        <f>IF(Component_Master!A103="","",Component_Master!A103)</f>
        <v/>
      </c>
      <c r="B103" s="4">
        <f>IF($A103="","",IFERROR(VLOOKUP($A103,Component_Master!$A:$H,2,FALSE),""))</f>
        <v/>
      </c>
      <c r="C103" s="4">
        <f>IF($A103="","",IFERROR(VLOOKUP($A103,Component_Master!$A:$H,3,FALSE),""))</f>
        <v/>
      </c>
      <c r="D103" s="4">
        <f>IF($A103="","",IFERROR(VLOOKUP($A103,Component_Master!$A:$H,4,FALSE),""))</f>
        <v/>
      </c>
      <c r="E103" s="4">
        <f>IF($A103="","",IFERROR(VLOOKUP($A103,Component_Master!$A:$H,5,FALSE),""))</f>
        <v/>
      </c>
      <c r="F103" s="4">
        <f>IF($A103="","",IFERROR(VLOOKUP($A103,Component_Master!$A:$H,6,FALSE),""))</f>
        <v/>
      </c>
      <c r="G103" s="4">
        <f>IF($A103="","",IF(COUNTIFS(Project_Type_Master!$A:$A,Inputs!$B$4,Project_Type_Master!$B:$B,$A103,Project_Type_Master!$C:$C,"Yes")&gt;0,"Yes","No"))</f>
        <v/>
      </c>
      <c r="H103" s="4" t="inlineStr">
        <is>
          <t>No</t>
        </is>
      </c>
      <c r="I103" s="4">
        <f>IF($A103="","",IF(Inputs!$B$14="Yes",$G103,$H103))</f>
        <v/>
      </c>
      <c r="J103" s="4">
        <f>IF($A103="","",SWITCH($C103,"Fixed",1,"Per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03" s="12">
        <f>IF($A103="","",IFERROR(VLOOKUP($A103,Rate_Card!$A:$F,3,FALSE),0))</f>
        <v/>
      </c>
      <c r="L103" s="13">
        <f>IF($A103="","",IF($B103="Pass Through Cost",(1+Assumptions!$B$37)*(1+Assumptions!$B$38),IF($E103="External",1,IFERROR(VLOOKUP(Inputs!$B$11,Assumptions!$A$4:$B$6,2,FALSE),1))*IF(OR(ISNUMBER(SEARCH("Training",$A103)),ISNUMBER(SEARCH("Toolkit",$A103)),ISNUMBER(SEARCH("Site Engagement",$A103))),IFERROR(VLOOKUP(Inputs!$B$13,Assumptions!$A$16:$B$21,2,FALSE),1),1)*IF(OR(ISNUMBER(SEARCH("Review",$A103)),ISNUMBER(SEARCH("Oversight",$A103))),IFERROR(VLOOKUP(Inputs!$B$10,Assumptions!$A$25:$B$30,2,FALSE),1),1)*IF(OR($C103="Per Patient Per Visit",ISNUMBER(SEARCH("Follow-up",$A103))),IFERROR(VLOOKUP(Inputs!$B$12,Assumptions!$A$10:$B$12,2,FALSE),1),1)*IFERROR(Assumptions!$B$33,1)))</f>
        <v/>
      </c>
      <c r="M103" s="12">
        <f>IF($I103&lt;&gt;"Yes",0,$J103*$K103*$L103)</f>
        <v/>
      </c>
      <c r="N103" s="4">
        <f>IF($A103="","",SWITCH($C103,"Fixed","1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03" s="4">
        <f>IF($A103="","",IFERROR(VLOOKUP($A103,Component_Master!$A:$H,8,FALSE),""))</f>
        <v/>
      </c>
    </row>
    <row r="104">
      <c r="A104" s="4">
        <f>IF(Component_Master!A104="","",Component_Master!A104)</f>
        <v/>
      </c>
      <c r="B104" s="4">
        <f>IF($A104="","",IFERROR(VLOOKUP($A104,Component_Master!$A:$H,2,FALSE),""))</f>
        <v/>
      </c>
      <c r="C104" s="4">
        <f>IF($A104="","",IFERROR(VLOOKUP($A104,Component_Master!$A:$H,3,FALSE),""))</f>
        <v/>
      </c>
      <c r="D104" s="4">
        <f>IF($A104="","",IFERROR(VLOOKUP($A104,Component_Master!$A:$H,4,FALSE),""))</f>
        <v/>
      </c>
      <c r="E104" s="4">
        <f>IF($A104="","",IFERROR(VLOOKUP($A104,Component_Master!$A:$H,5,FALSE),""))</f>
        <v/>
      </c>
      <c r="F104" s="4">
        <f>IF($A104="","",IFERROR(VLOOKUP($A104,Component_Master!$A:$H,6,FALSE),""))</f>
        <v/>
      </c>
      <c r="G104" s="4">
        <f>IF($A104="","",IF(COUNTIFS(Project_Type_Master!$A:$A,Inputs!$B$4,Project_Type_Master!$B:$B,$A104,Project_Type_Master!$C:$C,"Yes")&gt;0,"Yes","No"))</f>
        <v/>
      </c>
      <c r="H104" s="4" t="inlineStr">
        <is>
          <t>No</t>
        </is>
      </c>
      <c r="I104" s="4">
        <f>IF($A104="","",IF(Inputs!$B$14="Yes",$G104,$H104))</f>
        <v/>
      </c>
      <c r="J104" s="4">
        <f>IF($A104="","",SWITCH($C104,"Fixed",1,"Per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04" s="12">
        <f>IF($A104="","",IFERROR(VLOOKUP($A104,Rate_Card!$A:$F,3,FALSE),0))</f>
        <v/>
      </c>
      <c r="L104" s="13">
        <f>IF($A104="","",IF($B104="Pass Through Cost",(1+Assumptions!$B$37)*(1+Assumptions!$B$38),IF($E104="External",1,IFERROR(VLOOKUP(Inputs!$B$11,Assumptions!$A$4:$B$6,2,FALSE),1))*IF(OR(ISNUMBER(SEARCH("Training",$A104)),ISNUMBER(SEARCH("Toolkit",$A104)),ISNUMBER(SEARCH("Site Engagement",$A104))),IFERROR(VLOOKUP(Inputs!$B$13,Assumptions!$A$16:$B$21,2,FALSE),1),1)*IF(OR(ISNUMBER(SEARCH("Review",$A104)),ISNUMBER(SEARCH("Oversight",$A104))),IFERROR(VLOOKUP(Inputs!$B$10,Assumptions!$A$25:$B$30,2,FALSE),1),1)*IF(OR($C104="Per Patient Per Visit",ISNUMBER(SEARCH("Follow-up",$A104))),IFERROR(VLOOKUP(Inputs!$B$12,Assumptions!$A$10:$B$12,2,FALSE),1),1)*IFERROR(Assumptions!$B$33,1)))</f>
        <v/>
      </c>
      <c r="M104" s="12">
        <f>IF($I104&lt;&gt;"Yes",0,$J104*$K104*$L104)</f>
        <v/>
      </c>
      <c r="N104" s="4">
        <f>IF($A104="","",SWITCH($C104,"Fixed","1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04" s="4">
        <f>IF($A104="","",IFERROR(VLOOKUP($A104,Component_Master!$A:$H,8,FALSE),""))</f>
        <v/>
      </c>
    </row>
    <row r="105">
      <c r="A105" s="4">
        <f>IF(Component_Master!A105="","",Component_Master!A105)</f>
        <v/>
      </c>
      <c r="B105" s="4">
        <f>IF($A105="","",IFERROR(VLOOKUP($A105,Component_Master!$A:$H,2,FALSE),""))</f>
        <v/>
      </c>
      <c r="C105" s="4">
        <f>IF($A105="","",IFERROR(VLOOKUP($A105,Component_Master!$A:$H,3,FALSE),""))</f>
        <v/>
      </c>
      <c r="D105" s="4">
        <f>IF($A105="","",IFERROR(VLOOKUP($A105,Component_Master!$A:$H,4,FALSE),""))</f>
        <v/>
      </c>
      <c r="E105" s="4">
        <f>IF($A105="","",IFERROR(VLOOKUP($A105,Component_Master!$A:$H,5,FALSE),""))</f>
        <v/>
      </c>
      <c r="F105" s="4">
        <f>IF($A105="","",IFERROR(VLOOKUP($A105,Component_Master!$A:$H,6,FALSE),""))</f>
        <v/>
      </c>
      <c r="G105" s="4">
        <f>IF($A105="","",IF(COUNTIFS(Project_Type_Master!$A:$A,Inputs!$B$4,Project_Type_Master!$B:$B,$A105,Project_Type_Master!$C:$C,"Yes")&gt;0,"Yes","No"))</f>
        <v/>
      </c>
      <c r="H105" s="4" t="inlineStr">
        <is>
          <t>No</t>
        </is>
      </c>
      <c r="I105" s="4">
        <f>IF($A105="","",IF(Inputs!$B$14="Yes",$G105,$H105))</f>
        <v/>
      </c>
      <c r="J105" s="4">
        <f>IF($A105="","",SWITCH($C105,"Fixed",1,"Per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05" s="12">
        <f>IF($A105="","",IFERROR(VLOOKUP($A105,Rate_Card!$A:$F,3,FALSE),0))</f>
        <v/>
      </c>
      <c r="L105" s="13">
        <f>IF($A105="","",IF($B105="Pass Through Cost",(1+Assumptions!$B$37)*(1+Assumptions!$B$38),IF($E105="External",1,IFERROR(VLOOKUP(Inputs!$B$11,Assumptions!$A$4:$B$6,2,FALSE),1))*IF(OR(ISNUMBER(SEARCH("Training",$A105)),ISNUMBER(SEARCH("Toolkit",$A105)),ISNUMBER(SEARCH("Site Engagement",$A105))),IFERROR(VLOOKUP(Inputs!$B$13,Assumptions!$A$16:$B$21,2,FALSE),1),1)*IF(OR(ISNUMBER(SEARCH("Review",$A105)),ISNUMBER(SEARCH("Oversight",$A105))),IFERROR(VLOOKUP(Inputs!$B$10,Assumptions!$A$25:$B$30,2,FALSE),1),1)*IF(OR($C105="Per Patient Per Visit",ISNUMBER(SEARCH("Follow-up",$A105))),IFERROR(VLOOKUP(Inputs!$B$12,Assumptions!$A$10:$B$12,2,FALSE),1),1)*IFERROR(Assumptions!$B$33,1)))</f>
        <v/>
      </c>
      <c r="M105" s="12">
        <f>IF($I105&lt;&gt;"Yes",0,$J105*$K105*$L105)</f>
        <v/>
      </c>
      <c r="N105" s="4">
        <f>IF($A105="","",SWITCH($C105,"Fixed","1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05" s="4">
        <f>IF($A105="","",IFERROR(VLOOKUP($A105,Component_Master!$A:$H,8,FALSE),""))</f>
        <v/>
      </c>
    </row>
    <row r="106">
      <c r="A106" s="4">
        <f>IF(Component_Master!A106="","",Component_Master!A106)</f>
        <v/>
      </c>
      <c r="B106" s="4">
        <f>IF($A106="","",IFERROR(VLOOKUP($A106,Component_Master!$A:$H,2,FALSE),""))</f>
        <v/>
      </c>
      <c r="C106" s="4">
        <f>IF($A106="","",IFERROR(VLOOKUP($A106,Component_Master!$A:$H,3,FALSE),""))</f>
        <v/>
      </c>
      <c r="D106" s="4">
        <f>IF($A106="","",IFERROR(VLOOKUP($A106,Component_Master!$A:$H,4,FALSE),""))</f>
        <v/>
      </c>
      <c r="E106" s="4">
        <f>IF($A106="","",IFERROR(VLOOKUP($A106,Component_Master!$A:$H,5,FALSE),""))</f>
        <v/>
      </c>
      <c r="F106" s="4">
        <f>IF($A106="","",IFERROR(VLOOKUP($A106,Component_Master!$A:$H,6,FALSE),""))</f>
        <v/>
      </c>
      <c r="G106" s="4">
        <f>IF($A106="","",IF(COUNTIFS(Project_Type_Master!$A:$A,Inputs!$B$4,Project_Type_Master!$B:$B,$A106,Project_Type_Master!$C:$C,"Yes")&gt;0,"Yes","No"))</f>
        <v/>
      </c>
      <c r="H106" s="4" t="inlineStr">
        <is>
          <t>No</t>
        </is>
      </c>
      <c r="I106" s="4">
        <f>IF($A106="","",IF(Inputs!$B$14="Yes",$G106,$H106))</f>
        <v/>
      </c>
      <c r="J106" s="4">
        <f>IF($A106="","",SWITCH($C106,"Fixed",1,"Per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06" s="12">
        <f>IF($A106="","",IFERROR(VLOOKUP($A106,Rate_Card!$A:$F,3,FALSE),0))</f>
        <v/>
      </c>
      <c r="L106" s="13">
        <f>IF($A106="","",IF($B106="Pass Through Cost",(1+Assumptions!$B$37)*(1+Assumptions!$B$38),IF($E106="External",1,IFERROR(VLOOKUP(Inputs!$B$11,Assumptions!$A$4:$B$6,2,FALSE),1))*IF(OR(ISNUMBER(SEARCH("Training",$A106)),ISNUMBER(SEARCH("Toolkit",$A106)),ISNUMBER(SEARCH("Site Engagement",$A106))),IFERROR(VLOOKUP(Inputs!$B$13,Assumptions!$A$16:$B$21,2,FALSE),1),1)*IF(OR(ISNUMBER(SEARCH("Review",$A106)),ISNUMBER(SEARCH("Oversight",$A106))),IFERROR(VLOOKUP(Inputs!$B$10,Assumptions!$A$25:$B$30,2,FALSE),1),1)*IF(OR($C106="Per Patient Per Visit",ISNUMBER(SEARCH("Follow-up",$A106))),IFERROR(VLOOKUP(Inputs!$B$12,Assumptions!$A$10:$B$12,2,FALSE),1),1)*IFERROR(Assumptions!$B$33,1)))</f>
        <v/>
      </c>
      <c r="M106" s="12">
        <f>IF($I106&lt;&gt;"Yes",0,$J106*$K106*$L106)</f>
        <v/>
      </c>
      <c r="N106" s="4">
        <f>IF($A106="","",SWITCH($C106,"Fixed","1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06" s="4">
        <f>IF($A106="","",IFERROR(VLOOKUP($A106,Component_Master!$A:$H,8,FALSE),""))</f>
        <v/>
      </c>
    </row>
    <row r="107">
      <c r="A107" s="4">
        <f>IF(Component_Master!A107="","",Component_Master!A107)</f>
        <v/>
      </c>
      <c r="B107" s="4">
        <f>IF($A107="","",IFERROR(VLOOKUP($A107,Component_Master!$A:$H,2,FALSE),""))</f>
        <v/>
      </c>
      <c r="C107" s="4">
        <f>IF($A107="","",IFERROR(VLOOKUP($A107,Component_Master!$A:$H,3,FALSE),""))</f>
        <v/>
      </c>
      <c r="D107" s="4">
        <f>IF($A107="","",IFERROR(VLOOKUP($A107,Component_Master!$A:$H,4,FALSE),""))</f>
        <v/>
      </c>
      <c r="E107" s="4">
        <f>IF($A107="","",IFERROR(VLOOKUP($A107,Component_Master!$A:$H,5,FALSE),""))</f>
        <v/>
      </c>
      <c r="F107" s="4">
        <f>IF($A107="","",IFERROR(VLOOKUP($A107,Component_Master!$A:$H,6,FALSE),""))</f>
        <v/>
      </c>
      <c r="G107" s="4">
        <f>IF($A107="","",IF(COUNTIFS(Project_Type_Master!$A:$A,Inputs!$B$4,Project_Type_Master!$B:$B,$A107,Project_Type_Master!$C:$C,"Yes")&gt;0,"Yes","No"))</f>
        <v/>
      </c>
      <c r="H107" s="4" t="inlineStr">
        <is>
          <t>No</t>
        </is>
      </c>
      <c r="I107" s="4">
        <f>IF($A107="","",IF(Inputs!$B$14="Yes",$G107,$H107))</f>
        <v/>
      </c>
      <c r="J107" s="4">
        <f>IF($A107="","",SWITCH($C107,"Fixed",1,"Per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07" s="12">
        <f>IF($A107="","",IFERROR(VLOOKUP($A107,Rate_Card!$A:$F,3,FALSE),0))</f>
        <v/>
      </c>
      <c r="L107" s="13">
        <f>IF($A107="","",IF($B107="Pass Through Cost",(1+Assumptions!$B$37)*(1+Assumptions!$B$38),IF($E107="External",1,IFERROR(VLOOKUP(Inputs!$B$11,Assumptions!$A$4:$B$6,2,FALSE),1))*IF(OR(ISNUMBER(SEARCH("Training",$A107)),ISNUMBER(SEARCH("Toolkit",$A107)),ISNUMBER(SEARCH("Site Engagement",$A107))),IFERROR(VLOOKUP(Inputs!$B$13,Assumptions!$A$16:$B$21,2,FALSE),1),1)*IF(OR(ISNUMBER(SEARCH("Review",$A107)),ISNUMBER(SEARCH("Oversight",$A107))),IFERROR(VLOOKUP(Inputs!$B$10,Assumptions!$A$25:$B$30,2,FALSE),1),1)*IF(OR($C107="Per Patient Per Visit",ISNUMBER(SEARCH("Follow-up",$A107))),IFERROR(VLOOKUP(Inputs!$B$12,Assumptions!$A$10:$B$12,2,FALSE),1),1)*IFERROR(Assumptions!$B$33,1)))</f>
        <v/>
      </c>
      <c r="M107" s="12">
        <f>IF($I107&lt;&gt;"Yes",0,$J107*$K107*$L107)</f>
        <v/>
      </c>
      <c r="N107" s="4">
        <f>IF($A107="","",SWITCH($C107,"Fixed","1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07" s="4">
        <f>IF($A107="","",IFERROR(VLOOKUP($A107,Component_Master!$A:$H,8,FALSE),""))</f>
        <v/>
      </c>
    </row>
    <row r="108">
      <c r="A108" s="4">
        <f>IF(Component_Master!A108="","",Component_Master!A108)</f>
        <v/>
      </c>
      <c r="B108" s="4">
        <f>IF($A108="","",IFERROR(VLOOKUP($A108,Component_Master!$A:$H,2,FALSE),""))</f>
        <v/>
      </c>
      <c r="C108" s="4">
        <f>IF($A108="","",IFERROR(VLOOKUP($A108,Component_Master!$A:$H,3,FALSE),""))</f>
        <v/>
      </c>
      <c r="D108" s="4">
        <f>IF($A108="","",IFERROR(VLOOKUP($A108,Component_Master!$A:$H,4,FALSE),""))</f>
        <v/>
      </c>
      <c r="E108" s="4">
        <f>IF($A108="","",IFERROR(VLOOKUP($A108,Component_Master!$A:$H,5,FALSE),""))</f>
        <v/>
      </c>
      <c r="F108" s="4">
        <f>IF($A108="","",IFERROR(VLOOKUP($A108,Component_Master!$A:$H,6,FALSE),""))</f>
        <v/>
      </c>
      <c r="G108" s="4">
        <f>IF($A108="","",IF(COUNTIFS(Project_Type_Master!$A:$A,Inputs!$B$4,Project_Type_Master!$B:$B,$A108,Project_Type_Master!$C:$C,"Yes")&gt;0,"Yes","No"))</f>
        <v/>
      </c>
      <c r="H108" s="4" t="inlineStr">
        <is>
          <t>No</t>
        </is>
      </c>
      <c r="I108" s="4">
        <f>IF($A108="","",IF(Inputs!$B$14="Yes",$G108,$H108))</f>
        <v/>
      </c>
      <c r="J108" s="4">
        <f>IF($A108="","",SWITCH($C108,"Fixed",1,"Per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08" s="12">
        <f>IF($A108="","",IFERROR(VLOOKUP($A108,Rate_Card!$A:$F,3,FALSE),0))</f>
        <v/>
      </c>
      <c r="L108" s="13">
        <f>IF($A108="","",IF($B108="Pass Through Cost",(1+Assumptions!$B$37)*(1+Assumptions!$B$38),IF($E108="External",1,IFERROR(VLOOKUP(Inputs!$B$11,Assumptions!$A$4:$B$6,2,FALSE),1))*IF(OR(ISNUMBER(SEARCH("Training",$A108)),ISNUMBER(SEARCH("Toolkit",$A108)),ISNUMBER(SEARCH("Site Engagement",$A108))),IFERROR(VLOOKUP(Inputs!$B$13,Assumptions!$A$16:$B$21,2,FALSE),1),1)*IF(OR(ISNUMBER(SEARCH("Review",$A108)),ISNUMBER(SEARCH("Oversight",$A108))),IFERROR(VLOOKUP(Inputs!$B$10,Assumptions!$A$25:$B$30,2,FALSE),1),1)*IF(OR($C108="Per Patient Per Visit",ISNUMBER(SEARCH("Follow-up",$A108))),IFERROR(VLOOKUP(Inputs!$B$12,Assumptions!$A$10:$B$12,2,FALSE),1),1)*IFERROR(Assumptions!$B$33,1)))</f>
        <v/>
      </c>
      <c r="M108" s="12">
        <f>IF($I108&lt;&gt;"Yes",0,$J108*$K108*$L108)</f>
        <v/>
      </c>
      <c r="N108" s="4">
        <f>IF($A108="","",SWITCH($C108,"Fixed","1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08" s="4">
        <f>IF($A108="","",IFERROR(VLOOKUP($A108,Component_Master!$A:$H,8,FALSE),""))</f>
        <v/>
      </c>
    </row>
    <row r="109">
      <c r="A109" s="4">
        <f>IF(Component_Master!A109="","",Component_Master!A109)</f>
        <v/>
      </c>
      <c r="B109" s="4">
        <f>IF($A109="","",IFERROR(VLOOKUP($A109,Component_Master!$A:$H,2,FALSE),""))</f>
        <v/>
      </c>
      <c r="C109" s="4">
        <f>IF($A109="","",IFERROR(VLOOKUP($A109,Component_Master!$A:$H,3,FALSE),""))</f>
        <v/>
      </c>
      <c r="D109" s="4">
        <f>IF($A109="","",IFERROR(VLOOKUP($A109,Component_Master!$A:$H,4,FALSE),""))</f>
        <v/>
      </c>
      <c r="E109" s="4">
        <f>IF($A109="","",IFERROR(VLOOKUP($A109,Component_Master!$A:$H,5,FALSE),""))</f>
        <v/>
      </c>
      <c r="F109" s="4">
        <f>IF($A109="","",IFERROR(VLOOKUP($A109,Component_Master!$A:$H,6,FALSE),""))</f>
        <v/>
      </c>
      <c r="G109" s="4">
        <f>IF($A109="","",IF(COUNTIFS(Project_Type_Master!$A:$A,Inputs!$B$4,Project_Type_Master!$B:$B,$A109,Project_Type_Master!$C:$C,"Yes")&gt;0,"Yes","No"))</f>
        <v/>
      </c>
      <c r="H109" s="4" t="inlineStr">
        <is>
          <t>No</t>
        </is>
      </c>
      <c r="I109" s="4">
        <f>IF($A109="","",IF(Inputs!$B$14="Yes",$G109,$H109))</f>
        <v/>
      </c>
      <c r="J109" s="4">
        <f>IF($A109="","",SWITCH($C109,"Fixed",1,"Per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09" s="12">
        <f>IF($A109="","",IFERROR(VLOOKUP($A109,Rate_Card!$A:$F,3,FALSE),0))</f>
        <v/>
      </c>
      <c r="L109" s="13">
        <f>IF($A109="","",IF($B109="Pass Through Cost",(1+Assumptions!$B$37)*(1+Assumptions!$B$38),IF($E109="External",1,IFERROR(VLOOKUP(Inputs!$B$11,Assumptions!$A$4:$B$6,2,FALSE),1))*IF(OR(ISNUMBER(SEARCH("Training",$A109)),ISNUMBER(SEARCH("Toolkit",$A109)),ISNUMBER(SEARCH("Site Engagement",$A109))),IFERROR(VLOOKUP(Inputs!$B$13,Assumptions!$A$16:$B$21,2,FALSE),1),1)*IF(OR(ISNUMBER(SEARCH("Review",$A109)),ISNUMBER(SEARCH("Oversight",$A109))),IFERROR(VLOOKUP(Inputs!$B$10,Assumptions!$A$25:$B$30,2,FALSE),1),1)*IF(OR($C109="Per Patient Per Visit",ISNUMBER(SEARCH("Follow-up",$A109))),IFERROR(VLOOKUP(Inputs!$B$12,Assumptions!$A$10:$B$12,2,FALSE),1),1)*IFERROR(Assumptions!$B$33,1)))</f>
        <v/>
      </c>
      <c r="M109" s="12">
        <f>IF($I109&lt;&gt;"Yes",0,$J109*$K109*$L109)</f>
        <v/>
      </c>
      <c r="N109" s="4">
        <f>IF($A109="","",SWITCH($C109,"Fixed","1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09" s="4">
        <f>IF($A109="","",IFERROR(VLOOKUP($A109,Component_Master!$A:$H,8,FALSE),""))</f>
        <v/>
      </c>
    </row>
    <row r="110">
      <c r="A110" s="4">
        <f>IF(Component_Master!A110="","",Component_Master!A110)</f>
        <v/>
      </c>
      <c r="B110" s="4">
        <f>IF($A110="","",IFERROR(VLOOKUP($A110,Component_Master!$A:$H,2,FALSE),""))</f>
        <v/>
      </c>
      <c r="C110" s="4">
        <f>IF($A110="","",IFERROR(VLOOKUP($A110,Component_Master!$A:$H,3,FALSE),""))</f>
        <v/>
      </c>
      <c r="D110" s="4">
        <f>IF($A110="","",IFERROR(VLOOKUP($A110,Component_Master!$A:$H,4,FALSE),""))</f>
        <v/>
      </c>
      <c r="E110" s="4">
        <f>IF($A110="","",IFERROR(VLOOKUP($A110,Component_Master!$A:$H,5,FALSE),""))</f>
        <v/>
      </c>
      <c r="F110" s="4">
        <f>IF($A110="","",IFERROR(VLOOKUP($A110,Component_Master!$A:$H,6,FALSE),""))</f>
        <v/>
      </c>
      <c r="G110" s="4">
        <f>IF($A110="","",IF(COUNTIFS(Project_Type_Master!$A:$A,Inputs!$B$4,Project_Type_Master!$B:$B,$A110,Project_Type_Master!$C:$C,"Yes")&gt;0,"Yes","No"))</f>
        <v/>
      </c>
      <c r="H110" s="4" t="inlineStr">
        <is>
          <t>No</t>
        </is>
      </c>
      <c r="I110" s="4">
        <f>IF($A110="","",IF(Inputs!$B$14="Yes",$G110,$H110))</f>
        <v/>
      </c>
      <c r="J110" s="4">
        <f>IF($A110="","",SWITCH($C110,"Fixed",1,"Per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10" s="12">
        <f>IF($A110="","",IFERROR(VLOOKUP($A110,Rate_Card!$A:$F,3,FALSE),0))</f>
        <v/>
      </c>
      <c r="L110" s="13">
        <f>IF($A110="","",IF($B110="Pass Through Cost",(1+Assumptions!$B$37)*(1+Assumptions!$B$38),IF($E110="External",1,IFERROR(VLOOKUP(Inputs!$B$11,Assumptions!$A$4:$B$6,2,FALSE),1))*IF(OR(ISNUMBER(SEARCH("Training",$A110)),ISNUMBER(SEARCH("Toolkit",$A110)),ISNUMBER(SEARCH("Site Engagement",$A110))),IFERROR(VLOOKUP(Inputs!$B$13,Assumptions!$A$16:$B$21,2,FALSE),1),1)*IF(OR(ISNUMBER(SEARCH("Review",$A110)),ISNUMBER(SEARCH("Oversight",$A110))),IFERROR(VLOOKUP(Inputs!$B$10,Assumptions!$A$25:$B$30,2,FALSE),1),1)*IF(OR($C110="Per Patient Per Visit",ISNUMBER(SEARCH("Follow-up",$A110))),IFERROR(VLOOKUP(Inputs!$B$12,Assumptions!$A$10:$B$12,2,FALSE),1),1)*IFERROR(Assumptions!$B$33,1)))</f>
        <v/>
      </c>
      <c r="M110" s="12">
        <f>IF($I110&lt;&gt;"Yes",0,$J110*$K110*$L110)</f>
        <v/>
      </c>
      <c r="N110" s="4">
        <f>IF($A110="","",SWITCH($C110,"Fixed","1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10" s="4">
        <f>IF($A110="","",IFERROR(VLOOKUP($A110,Component_Master!$A:$H,8,FALSE),""))</f>
        <v/>
      </c>
    </row>
    <row r="111">
      <c r="A111" s="4">
        <f>IF(Component_Master!A111="","",Component_Master!A111)</f>
        <v/>
      </c>
      <c r="B111" s="4">
        <f>IF($A111="","",IFERROR(VLOOKUP($A111,Component_Master!$A:$H,2,FALSE),""))</f>
        <v/>
      </c>
      <c r="C111" s="4">
        <f>IF($A111="","",IFERROR(VLOOKUP($A111,Component_Master!$A:$H,3,FALSE),""))</f>
        <v/>
      </c>
      <c r="D111" s="4">
        <f>IF($A111="","",IFERROR(VLOOKUP($A111,Component_Master!$A:$H,4,FALSE),""))</f>
        <v/>
      </c>
      <c r="E111" s="4">
        <f>IF($A111="","",IFERROR(VLOOKUP($A111,Component_Master!$A:$H,5,FALSE),""))</f>
        <v/>
      </c>
      <c r="F111" s="4">
        <f>IF($A111="","",IFERROR(VLOOKUP($A111,Component_Master!$A:$H,6,FALSE),""))</f>
        <v/>
      </c>
      <c r="G111" s="4">
        <f>IF($A111="","",IF(COUNTIFS(Project_Type_Master!$A:$A,Inputs!$B$4,Project_Type_Master!$B:$B,$A111,Project_Type_Master!$C:$C,"Yes")&gt;0,"Yes","No"))</f>
        <v/>
      </c>
      <c r="H111" s="4" t="inlineStr">
        <is>
          <t>No</t>
        </is>
      </c>
      <c r="I111" s="4">
        <f>IF($A111="","",IF(Inputs!$B$14="Yes",$G111,$H111))</f>
        <v/>
      </c>
      <c r="J111" s="4">
        <f>IF($A111="","",SWITCH($C111,"Fixed",1,"Per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11" s="12">
        <f>IF($A111="","",IFERROR(VLOOKUP($A111,Rate_Card!$A:$F,3,FALSE),0))</f>
        <v/>
      </c>
      <c r="L111" s="13">
        <f>IF($A111="","",IF($B111="Pass Through Cost",(1+Assumptions!$B$37)*(1+Assumptions!$B$38),IF($E111="External",1,IFERROR(VLOOKUP(Inputs!$B$11,Assumptions!$A$4:$B$6,2,FALSE),1))*IF(OR(ISNUMBER(SEARCH("Training",$A111)),ISNUMBER(SEARCH("Toolkit",$A111)),ISNUMBER(SEARCH("Site Engagement",$A111))),IFERROR(VLOOKUP(Inputs!$B$13,Assumptions!$A$16:$B$21,2,FALSE),1),1)*IF(OR(ISNUMBER(SEARCH("Review",$A111)),ISNUMBER(SEARCH("Oversight",$A111))),IFERROR(VLOOKUP(Inputs!$B$10,Assumptions!$A$25:$B$30,2,FALSE),1),1)*IF(OR($C111="Per Patient Per Visit",ISNUMBER(SEARCH("Follow-up",$A111))),IFERROR(VLOOKUP(Inputs!$B$12,Assumptions!$A$10:$B$12,2,FALSE),1),1)*IFERROR(Assumptions!$B$33,1)))</f>
        <v/>
      </c>
      <c r="M111" s="12">
        <f>IF($I111&lt;&gt;"Yes",0,$J111*$K111*$L111)</f>
        <v/>
      </c>
      <c r="N111" s="4">
        <f>IF($A111="","",SWITCH($C111,"Fixed","1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11" s="4">
        <f>IF($A111="","",IFERROR(VLOOKUP($A111,Component_Master!$A:$H,8,FALSE),""))</f>
        <v/>
      </c>
    </row>
    <row r="112">
      <c r="A112" s="4">
        <f>IF(Component_Master!A112="","",Component_Master!A112)</f>
        <v/>
      </c>
      <c r="B112" s="4">
        <f>IF($A112="","",IFERROR(VLOOKUP($A112,Component_Master!$A:$H,2,FALSE),""))</f>
        <v/>
      </c>
      <c r="C112" s="4">
        <f>IF($A112="","",IFERROR(VLOOKUP($A112,Component_Master!$A:$H,3,FALSE),""))</f>
        <v/>
      </c>
      <c r="D112" s="4">
        <f>IF($A112="","",IFERROR(VLOOKUP($A112,Component_Master!$A:$H,4,FALSE),""))</f>
        <v/>
      </c>
      <c r="E112" s="4">
        <f>IF($A112="","",IFERROR(VLOOKUP($A112,Component_Master!$A:$H,5,FALSE),""))</f>
        <v/>
      </c>
      <c r="F112" s="4">
        <f>IF($A112="","",IFERROR(VLOOKUP($A112,Component_Master!$A:$H,6,FALSE),""))</f>
        <v/>
      </c>
      <c r="G112" s="4">
        <f>IF($A112="","",IF(COUNTIFS(Project_Type_Master!$A:$A,Inputs!$B$4,Project_Type_Master!$B:$B,$A112,Project_Type_Master!$C:$C,"Yes")&gt;0,"Yes","No"))</f>
        <v/>
      </c>
      <c r="H112" s="4" t="inlineStr">
        <is>
          <t>No</t>
        </is>
      </c>
      <c r="I112" s="4">
        <f>IF($A112="","",IF(Inputs!$B$14="Yes",$G112,$H112))</f>
        <v/>
      </c>
      <c r="J112" s="4">
        <f>IF($A112="","",SWITCH($C112,"Fixed",1,"Per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12" s="12">
        <f>IF($A112="","",IFERROR(VLOOKUP($A112,Rate_Card!$A:$F,3,FALSE),0))</f>
        <v/>
      </c>
      <c r="L112" s="13">
        <f>IF($A112="","",IF($B112="Pass Through Cost",(1+Assumptions!$B$37)*(1+Assumptions!$B$38),IF($E112="External",1,IFERROR(VLOOKUP(Inputs!$B$11,Assumptions!$A$4:$B$6,2,FALSE),1))*IF(OR(ISNUMBER(SEARCH("Training",$A112)),ISNUMBER(SEARCH("Toolkit",$A112)),ISNUMBER(SEARCH("Site Engagement",$A112))),IFERROR(VLOOKUP(Inputs!$B$13,Assumptions!$A$16:$B$21,2,FALSE),1),1)*IF(OR(ISNUMBER(SEARCH("Review",$A112)),ISNUMBER(SEARCH("Oversight",$A112))),IFERROR(VLOOKUP(Inputs!$B$10,Assumptions!$A$25:$B$30,2,FALSE),1),1)*IF(OR($C112="Per Patient Per Visit",ISNUMBER(SEARCH("Follow-up",$A112))),IFERROR(VLOOKUP(Inputs!$B$12,Assumptions!$A$10:$B$12,2,FALSE),1),1)*IFERROR(Assumptions!$B$33,1)))</f>
        <v/>
      </c>
      <c r="M112" s="12">
        <f>IF($I112&lt;&gt;"Yes",0,$J112*$K112*$L112)</f>
        <v/>
      </c>
      <c r="N112" s="4">
        <f>IF($A112="","",SWITCH($C112,"Fixed","1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12" s="4">
        <f>IF($A112="","",IFERROR(VLOOKUP($A112,Component_Master!$A:$H,8,FALSE),""))</f>
        <v/>
      </c>
    </row>
    <row r="113">
      <c r="A113" s="4">
        <f>IF(Component_Master!A113="","",Component_Master!A113)</f>
        <v/>
      </c>
      <c r="B113" s="4">
        <f>IF($A113="","",IFERROR(VLOOKUP($A113,Component_Master!$A:$H,2,FALSE),""))</f>
        <v/>
      </c>
      <c r="C113" s="4">
        <f>IF($A113="","",IFERROR(VLOOKUP($A113,Component_Master!$A:$H,3,FALSE),""))</f>
        <v/>
      </c>
      <c r="D113" s="4">
        <f>IF($A113="","",IFERROR(VLOOKUP($A113,Component_Master!$A:$H,4,FALSE),""))</f>
        <v/>
      </c>
      <c r="E113" s="4">
        <f>IF($A113="","",IFERROR(VLOOKUP($A113,Component_Master!$A:$H,5,FALSE),""))</f>
        <v/>
      </c>
      <c r="F113" s="4">
        <f>IF($A113="","",IFERROR(VLOOKUP($A113,Component_Master!$A:$H,6,FALSE),""))</f>
        <v/>
      </c>
      <c r="G113" s="4">
        <f>IF($A113="","",IF(COUNTIFS(Project_Type_Master!$A:$A,Inputs!$B$4,Project_Type_Master!$B:$B,$A113,Project_Type_Master!$C:$C,"Yes")&gt;0,"Yes","No"))</f>
        <v/>
      </c>
      <c r="H113" s="4" t="inlineStr">
        <is>
          <t>No</t>
        </is>
      </c>
      <c r="I113" s="4">
        <f>IF($A113="","",IF(Inputs!$B$14="Yes",$G113,$H113))</f>
        <v/>
      </c>
      <c r="J113" s="4">
        <f>IF($A113="","",SWITCH($C113,"Fixed",1,"Per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13" s="12">
        <f>IF($A113="","",IFERROR(VLOOKUP($A113,Rate_Card!$A:$F,3,FALSE),0))</f>
        <v/>
      </c>
      <c r="L113" s="13">
        <f>IF($A113="","",IF($B113="Pass Through Cost",(1+Assumptions!$B$37)*(1+Assumptions!$B$38),IF($E113="External",1,IFERROR(VLOOKUP(Inputs!$B$11,Assumptions!$A$4:$B$6,2,FALSE),1))*IF(OR(ISNUMBER(SEARCH("Training",$A113)),ISNUMBER(SEARCH("Toolkit",$A113)),ISNUMBER(SEARCH("Site Engagement",$A113))),IFERROR(VLOOKUP(Inputs!$B$13,Assumptions!$A$16:$B$21,2,FALSE),1),1)*IF(OR(ISNUMBER(SEARCH("Review",$A113)),ISNUMBER(SEARCH("Oversight",$A113))),IFERROR(VLOOKUP(Inputs!$B$10,Assumptions!$A$25:$B$30,2,FALSE),1),1)*IF(OR($C113="Per Patient Per Visit",ISNUMBER(SEARCH("Follow-up",$A113))),IFERROR(VLOOKUP(Inputs!$B$12,Assumptions!$A$10:$B$12,2,FALSE),1),1)*IFERROR(Assumptions!$B$33,1)))</f>
        <v/>
      </c>
      <c r="M113" s="12">
        <f>IF($I113&lt;&gt;"Yes",0,$J113*$K113*$L113)</f>
        <v/>
      </c>
      <c r="N113" s="4">
        <f>IF($A113="","",SWITCH($C113,"Fixed","1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13" s="4">
        <f>IF($A113="","",IFERROR(VLOOKUP($A113,Component_Master!$A:$H,8,FALSE),""))</f>
        <v/>
      </c>
    </row>
    <row r="114">
      <c r="A114" s="4">
        <f>IF(Component_Master!A114="","",Component_Master!A114)</f>
        <v/>
      </c>
      <c r="B114" s="4">
        <f>IF($A114="","",IFERROR(VLOOKUP($A114,Component_Master!$A:$H,2,FALSE),""))</f>
        <v/>
      </c>
      <c r="C114" s="4">
        <f>IF($A114="","",IFERROR(VLOOKUP($A114,Component_Master!$A:$H,3,FALSE),""))</f>
        <v/>
      </c>
      <c r="D114" s="4">
        <f>IF($A114="","",IFERROR(VLOOKUP($A114,Component_Master!$A:$H,4,FALSE),""))</f>
        <v/>
      </c>
      <c r="E114" s="4">
        <f>IF($A114="","",IFERROR(VLOOKUP($A114,Component_Master!$A:$H,5,FALSE),""))</f>
        <v/>
      </c>
      <c r="F114" s="4">
        <f>IF($A114="","",IFERROR(VLOOKUP($A114,Component_Master!$A:$H,6,FALSE),""))</f>
        <v/>
      </c>
      <c r="G114" s="4">
        <f>IF($A114="","",IF(COUNTIFS(Project_Type_Master!$A:$A,Inputs!$B$4,Project_Type_Master!$B:$B,$A114,Project_Type_Master!$C:$C,"Yes")&gt;0,"Yes","No"))</f>
        <v/>
      </c>
      <c r="H114" s="4" t="inlineStr">
        <is>
          <t>No</t>
        </is>
      </c>
      <c r="I114" s="4">
        <f>IF($A114="","",IF(Inputs!$B$14="Yes",$G114,$H114))</f>
        <v/>
      </c>
      <c r="J114" s="4">
        <f>IF($A114="","",SWITCH($C114,"Fixed",1,"Per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14" s="12">
        <f>IF($A114="","",IFERROR(VLOOKUP($A114,Rate_Card!$A:$F,3,FALSE),0))</f>
        <v/>
      </c>
      <c r="L114" s="13">
        <f>IF($A114="","",IF($B114="Pass Through Cost",(1+Assumptions!$B$37)*(1+Assumptions!$B$38),IF($E114="External",1,IFERROR(VLOOKUP(Inputs!$B$11,Assumptions!$A$4:$B$6,2,FALSE),1))*IF(OR(ISNUMBER(SEARCH("Training",$A114)),ISNUMBER(SEARCH("Toolkit",$A114)),ISNUMBER(SEARCH("Site Engagement",$A114))),IFERROR(VLOOKUP(Inputs!$B$13,Assumptions!$A$16:$B$21,2,FALSE),1),1)*IF(OR(ISNUMBER(SEARCH("Review",$A114)),ISNUMBER(SEARCH("Oversight",$A114))),IFERROR(VLOOKUP(Inputs!$B$10,Assumptions!$A$25:$B$30,2,FALSE),1),1)*IF(OR($C114="Per Patient Per Visit",ISNUMBER(SEARCH("Follow-up",$A114))),IFERROR(VLOOKUP(Inputs!$B$12,Assumptions!$A$10:$B$12,2,FALSE),1),1)*IFERROR(Assumptions!$B$33,1)))</f>
        <v/>
      </c>
      <c r="M114" s="12">
        <f>IF($I114&lt;&gt;"Yes",0,$J114*$K114*$L114)</f>
        <v/>
      </c>
      <c r="N114" s="4">
        <f>IF($A114="","",SWITCH($C114,"Fixed","1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14" s="4">
        <f>IF($A114="","",IFERROR(VLOOKUP($A114,Component_Master!$A:$H,8,FALSE),""))</f>
        <v/>
      </c>
    </row>
    <row r="115">
      <c r="A115" s="4">
        <f>IF(Component_Master!A115="","",Component_Master!A115)</f>
        <v/>
      </c>
      <c r="B115" s="4">
        <f>IF($A115="","",IFERROR(VLOOKUP($A115,Component_Master!$A:$H,2,FALSE),""))</f>
        <v/>
      </c>
      <c r="C115" s="4">
        <f>IF($A115="","",IFERROR(VLOOKUP($A115,Component_Master!$A:$H,3,FALSE),""))</f>
        <v/>
      </c>
      <c r="D115" s="4">
        <f>IF($A115="","",IFERROR(VLOOKUP($A115,Component_Master!$A:$H,4,FALSE),""))</f>
        <v/>
      </c>
      <c r="E115" s="4">
        <f>IF($A115="","",IFERROR(VLOOKUP($A115,Component_Master!$A:$H,5,FALSE),""))</f>
        <v/>
      </c>
      <c r="F115" s="4">
        <f>IF($A115="","",IFERROR(VLOOKUP($A115,Component_Master!$A:$H,6,FALSE),""))</f>
        <v/>
      </c>
      <c r="G115" s="4">
        <f>IF($A115="","",IF(COUNTIFS(Project_Type_Master!$A:$A,Inputs!$B$4,Project_Type_Master!$B:$B,$A115,Project_Type_Master!$C:$C,"Yes")&gt;0,"Yes","No"))</f>
        <v/>
      </c>
      <c r="H115" s="4" t="inlineStr">
        <is>
          <t>No</t>
        </is>
      </c>
      <c r="I115" s="4">
        <f>IF($A115="","",IF(Inputs!$B$14="Yes",$G115,$H115))</f>
        <v/>
      </c>
      <c r="J115" s="4">
        <f>IF($A115="","",SWITCH($C115,"Fixed",1,"Per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15" s="12">
        <f>IF($A115="","",IFERROR(VLOOKUP($A115,Rate_Card!$A:$F,3,FALSE),0))</f>
        <v/>
      </c>
      <c r="L115" s="13">
        <f>IF($A115="","",IF($B115="Pass Through Cost",(1+Assumptions!$B$37)*(1+Assumptions!$B$38),IF($E115="External",1,IFERROR(VLOOKUP(Inputs!$B$11,Assumptions!$A$4:$B$6,2,FALSE),1))*IF(OR(ISNUMBER(SEARCH("Training",$A115)),ISNUMBER(SEARCH("Toolkit",$A115)),ISNUMBER(SEARCH("Site Engagement",$A115))),IFERROR(VLOOKUP(Inputs!$B$13,Assumptions!$A$16:$B$21,2,FALSE),1),1)*IF(OR(ISNUMBER(SEARCH("Review",$A115)),ISNUMBER(SEARCH("Oversight",$A115))),IFERROR(VLOOKUP(Inputs!$B$10,Assumptions!$A$25:$B$30,2,FALSE),1),1)*IF(OR($C115="Per Patient Per Visit",ISNUMBER(SEARCH("Follow-up",$A115))),IFERROR(VLOOKUP(Inputs!$B$12,Assumptions!$A$10:$B$12,2,FALSE),1),1)*IFERROR(Assumptions!$B$33,1)))</f>
        <v/>
      </c>
      <c r="M115" s="12">
        <f>IF($I115&lt;&gt;"Yes",0,$J115*$K115*$L115)</f>
        <v/>
      </c>
      <c r="N115" s="4">
        <f>IF($A115="","",SWITCH($C115,"Fixed","1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15" s="4">
        <f>IF($A115="","",IFERROR(VLOOKUP($A115,Component_Master!$A:$H,8,FALSE),""))</f>
        <v/>
      </c>
    </row>
    <row r="116">
      <c r="A116" s="4">
        <f>IF(Component_Master!A116="","",Component_Master!A116)</f>
        <v/>
      </c>
      <c r="B116" s="4">
        <f>IF($A116="","",IFERROR(VLOOKUP($A116,Component_Master!$A:$H,2,FALSE),""))</f>
        <v/>
      </c>
      <c r="C116" s="4">
        <f>IF($A116="","",IFERROR(VLOOKUP($A116,Component_Master!$A:$H,3,FALSE),""))</f>
        <v/>
      </c>
      <c r="D116" s="4">
        <f>IF($A116="","",IFERROR(VLOOKUP($A116,Component_Master!$A:$H,4,FALSE),""))</f>
        <v/>
      </c>
      <c r="E116" s="4">
        <f>IF($A116="","",IFERROR(VLOOKUP($A116,Component_Master!$A:$H,5,FALSE),""))</f>
        <v/>
      </c>
      <c r="F116" s="4">
        <f>IF($A116="","",IFERROR(VLOOKUP($A116,Component_Master!$A:$H,6,FALSE),""))</f>
        <v/>
      </c>
      <c r="G116" s="4">
        <f>IF($A116="","",IF(COUNTIFS(Project_Type_Master!$A:$A,Inputs!$B$4,Project_Type_Master!$B:$B,$A116,Project_Type_Master!$C:$C,"Yes")&gt;0,"Yes","No"))</f>
        <v/>
      </c>
      <c r="H116" s="4" t="inlineStr">
        <is>
          <t>No</t>
        </is>
      </c>
      <c r="I116" s="4">
        <f>IF($A116="","",IF(Inputs!$B$14="Yes",$G116,$H116))</f>
        <v/>
      </c>
      <c r="J116" s="4">
        <f>IF($A116="","",SWITCH($C116,"Fixed",1,"Per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16" s="12">
        <f>IF($A116="","",IFERROR(VLOOKUP($A116,Rate_Card!$A:$F,3,FALSE),0))</f>
        <v/>
      </c>
      <c r="L116" s="13">
        <f>IF($A116="","",IF($B116="Pass Through Cost",(1+Assumptions!$B$37)*(1+Assumptions!$B$38),IF($E116="External",1,IFERROR(VLOOKUP(Inputs!$B$11,Assumptions!$A$4:$B$6,2,FALSE),1))*IF(OR(ISNUMBER(SEARCH("Training",$A116)),ISNUMBER(SEARCH("Toolkit",$A116)),ISNUMBER(SEARCH("Site Engagement",$A116))),IFERROR(VLOOKUP(Inputs!$B$13,Assumptions!$A$16:$B$21,2,FALSE),1),1)*IF(OR(ISNUMBER(SEARCH("Review",$A116)),ISNUMBER(SEARCH("Oversight",$A116))),IFERROR(VLOOKUP(Inputs!$B$10,Assumptions!$A$25:$B$30,2,FALSE),1),1)*IF(OR($C116="Per Patient Per Visit",ISNUMBER(SEARCH("Follow-up",$A116))),IFERROR(VLOOKUP(Inputs!$B$12,Assumptions!$A$10:$B$12,2,FALSE),1),1)*IFERROR(Assumptions!$B$33,1)))</f>
        <v/>
      </c>
      <c r="M116" s="12">
        <f>IF($I116&lt;&gt;"Yes",0,$J116*$K116*$L116)</f>
        <v/>
      </c>
      <c r="N116" s="4">
        <f>IF($A116="","",SWITCH($C116,"Fixed","1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16" s="4">
        <f>IF($A116="","",IFERROR(VLOOKUP($A116,Component_Master!$A:$H,8,FALSE),""))</f>
        <v/>
      </c>
    </row>
    <row r="117">
      <c r="A117" s="4">
        <f>IF(Component_Master!A117="","",Component_Master!A117)</f>
        <v/>
      </c>
      <c r="B117" s="4">
        <f>IF($A117="","",IFERROR(VLOOKUP($A117,Component_Master!$A:$H,2,FALSE),""))</f>
        <v/>
      </c>
      <c r="C117" s="4">
        <f>IF($A117="","",IFERROR(VLOOKUP($A117,Component_Master!$A:$H,3,FALSE),""))</f>
        <v/>
      </c>
      <c r="D117" s="4">
        <f>IF($A117="","",IFERROR(VLOOKUP($A117,Component_Master!$A:$H,4,FALSE),""))</f>
        <v/>
      </c>
      <c r="E117" s="4">
        <f>IF($A117="","",IFERROR(VLOOKUP($A117,Component_Master!$A:$H,5,FALSE),""))</f>
        <v/>
      </c>
      <c r="F117" s="4">
        <f>IF($A117="","",IFERROR(VLOOKUP($A117,Component_Master!$A:$H,6,FALSE),""))</f>
        <v/>
      </c>
      <c r="G117" s="4">
        <f>IF($A117="","",IF(COUNTIFS(Project_Type_Master!$A:$A,Inputs!$B$4,Project_Type_Master!$B:$B,$A117,Project_Type_Master!$C:$C,"Yes")&gt;0,"Yes","No"))</f>
        <v/>
      </c>
      <c r="H117" s="4" t="inlineStr">
        <is>
          <t>No</t>
        </is>
      </c>
      <c r="I117" s="4">
        <f>IF($A117="","",IF(Inputs!$B$14="Yes",$G117,$H117))</f>
        <v/>
      </c>
      <c r="J117" s="4">
        <f>IF($A117="","",SWITCH($C117,"Fixed",1,"Per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17" s="12">
        <f>IF($A117="","",IFERROR(VLOOKUP($A117,Rate_Card!$A:$F,3,FALSE),0))</f>
        <v/>
      </c>
      <c r="L117" s="13">
        <f>IF($A117="","",IF($B117="Pass Through Cost",(1+Assumptions!$B$37)*(1+Assumptions!$B$38),IF($E117="External",1,IFERROR(VLOOKUP(Inputs!$B$11,Assumptions!$A$4:$B$6,2,FALSE),1))*IF(OR(ISNUMBER(SEARCH("Training",$A117)),ISNUMBER(SEARCH("Toolkit",$A117)),ISNUMBER(SEARCH("Site Engagement",$A117))),IFERROR(VLOOKUP(Inputs!$B$13,Assumptions!$A$16:$B$21,2,FALSE),1),1)*IF(OR(ISNUMBER(SEARCH("Review",$A117)),ISNUMBER(SEARCH("Oversight",$A117))),IFERROR(VLOOKUP(Inputs!$B$10,Assumptions!$A$25:$B$30,2,FALSE),1),1)*IF(OR($C117="Per Patient Per Visit",ISNUMBER(SEARCH("Follow-up",$A117))),IFERROR(VLOOKUP(Inputs!$B$12,Assumptions!$A$10:$B$12,2,FALSE),1),1)*IFERROR(Assumptions!$B$33,1)))</f>
        <v/>
      </c>
      <c r="M117" s="12">
        <f>IF($I117&lt;&gt;"Yes",0,$J117*$K117*$L117)</f>
        <v/>
      </c>
      <c r="N117" s="4">
        <f>IF($A117="","",SWITCH($C117,"Fixed","1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17" s="4">
        <f>IF($A117="","",IFERROR(VLOOKUP($A117,Component_Master!$A:$H,8,FALSE),""))</f>
        <v/>
      </c>
    </row>
    <row r="118">
      <c r="A118" s="4">
        <f>IF(Component_Master!A118="","",Component_Master!A118)</f>
        <v/>
      </c>
      <c r="B118" s="4">
        <f>IF($A118="","",IFERROR(VLOOKUP($A118,Component_Master!$A:$H,2,FALSE),""))</f>
        <v/>
      </c>
      <c r="C118" s="4">
        <f>IF($A118="","",IFERROR(VLOOKUP($A118,Component_Master!$A:$H,3,FALSE),""))</f>
        <v/>
      </c>
      <c r="D118" s="4">
        <f>IF($A118="","",IFERROR(VLOOKUP($A118,Component_Master!$A:$H,4,FALSE),""))</f>
        <v/>
      </c>
      <c r="E118" s="4">
        <f>IF($A118="","",IFERROR(VLOOKUP($A118,Component_Master!$A:$H,5,FALSE),""))</f>
        <v/>
      </c>
      <c r="F118" s="4">
        <f>IF($A118="","",IFERROR(VLOOKUP($A118,Component_Master!$A:$H,6,FALSE),""))</f>
        <v/>
      </c>
      <c r="G118" s="4">
        <f>IF($A118="","",IF(COUNTIFS(Project_Type_Master!$A:$A,Inputs!$B$4,Project_Type_Master!$B:$B,$A118,Project_Type_Master!$C:$C,"Yes")&gt;0,"Yes","No"))</f>
        <v/>
      </c>
      <c r="H118" s="4" t="inlineStr">
        <is>
          <t>No</t>
        </is>
      </c>
      <c r="I118" s="4">
        <f>IF($A118="","",IF(Inputs!$B$14="Yes",$G118,$H118))</f>
        <v/>
      </c>
      <c r="J118" s="4">
        <f>IF($A118="","",SWITCH($C118,"Fixed",1,"Per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18" s="12">
        <f>IF($A118="","",IFERROR(VLOOKUP($A118,Rate_Card!$A:$F,3,FALSE),0))</f>
        <v/>
      </c>
      <c r="L118" s="13">
        <f>IF($A118="","",IF($B118="Pass Through Cost",(1+Assumptions!$B$37)*(1+Assumptions!$B$38),IF($E118="External",1,IFERROR(VLOOKUP(Inputs!$B$11,Assumptions!$A$4:$B$6,2,FALSE),1))*IF(OR(ISNUMBER(SEARCH("Training",$A118)),ISNUMBER(SEARCH("Toolkit",$A118)),ISNUMBER(SEARCH("Site Engagement",$A118))),IFERROR(VLOOKUP(Inputs!$B$13,Assumptions!$A$16:$B$21,2,FALSE),1),1)*IF(OR(ISNUMBER(SEARCH("Review",$A118)),ISNUMBER(SEARCH("Oversight",$A118))),IFERROR(VLOOKUP(Inputs!$B$10,Assumptions!$A$25:$B$30,2,FALSE),1),1)*IF(OR($C118="Per Patient Per Visit",ISNUMBER(SEARCH("Follow-up",$A118))),IFERROR(VLOOKUP(Inputs!$B$12,Assumptions!$A$10:$B$12,2,FALSE),1),1)*IFERROR(Assumptions!$B$33,1)))</f>
        <v/>
      </c>
      <c r="M118" s="12">
        <f>IF($I118&lt;&gt;"Yes",0,$J118*$K118*$L118)</f>
        <v/>
      </c>
      <c r="N118" s="4">
        <f>IF($A118="","",SWITCH($C118,"Fixed","1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18" s="4">
        <f>IF($A118="","",IFERROR(VLOOKUP($A118,Component_Master!$A:$H,8,FALSE),""))</f>
        <v/>
      </c>
    </row>
    <row r="119">
      <c r="A119" s="4">
        <f>IF(Component_Master!A119="","",Component_Master!A119)</f>
        <v/>
      </c>
      <c r="B119" s="4">
        <f>IF($A119="","",IFERROR(VLOOKUP($A119,Component_Master!$A:$H,2,FALSE),""))</f>
        <v/>
      </c>
      <c r="C119" s="4">
        <f>IF($A119="","",IFERROR(VLOOKUP($A119,Component_Master!$A:$H,3,FALSE),""))</f>
        <v/>
      </c>
      <c r="D119" s="4">
        <f>IF($A119="","",IFERROR(VLOOKUP($A119,Component_Master!$A:$H,4,FALSE),""))</f>
        <v/>
      </c>
      <c r="E119" s="4">
        <f>IF($A119="","",IFERROR(VLOOKUP($A119,Component_Master!$A:$H,5,FALSE),""))</f>
        <v/>
      </c>
      <c r="F119" s="4">
        <f>IF($A119="","",IFERROR(VLOOKUP($A119,Component_Master!$A:$H,6,FALSE),""))</f>
        <v/>
      </c>
      <c r="G119" s="4">
        <f>IF($A119="","",IF(COUNTIFS(Project_Type_Master!$A:$A,Inputs!$B$4,Project_Type_Master!$B:$B,$A119,Project_Type_Master!$C:$C,"Yes")&gt;0,"Yes","No"))</f>
        <v/>
      </c>
      <c r="H119" s="4" t="inlineStr">
        <is>
          <t>No</t>
        </is>
      </c>
      <c r="I119" s="4">
        <f>IF($A119="","",IF(Inputs!$B$14="Yes",$G119,$H119))</f>
        <v/>
      </c>
      <c r="J119" s="4">
        <f>IF($A119="","",SWITCH($C119,"Fixed",1,"Per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19" s="12">
        <f>IF($A119="","",IFERROR(VLOOKUP($A119,Rate_Card!$A:$F,3,FALSE),0))</f>
        <v/>
      </c>
      <c r="L119" s="13">
        <f>IF($A119="","",IF($B119="Pass Through Cost",(1+Assumptions!$B$37)*(1+Assumptions!$B$38),IF($E119="External",1,IFERROR(VLOOKUP(Inputs!$B$11,Assumptions!$A$4:$B$6,2,FALSE),1))*IF(OR(ISNUMBER(SEARCH("Training",$A119)),ISNUMBER(SEARCH("Toolkit",$A119)),ISNUMBER(SEARCH("Site Engagement",$A119))),IFERROR(VLOOKUP(Inputs!$B$13,Assumptions!$A$16:$B$21,2,FALSE),1),1)*IF(OR(ISNUMBER(SEARCH("Review",$A119)),ISNUMBER(SEARCH("Oversight",$A119))),IFERROR(VLOOKUP(Inputs!$B$10,Assumptions!$A$25:$B$30,2,FALSE),1),1)*IF(OR($C119="Per Patient Per Visit",ISNUMBER(SEARCH("Follow-up",$A119))),IFERROR(VLOOKUP(Inputs!$B$12,Assumptions!$A$10:$B$12,2,FALSE),1),1)*IFERROR(Assumptions!$B$33,1)))</f>
        <v/>
      </c>
      <c r="M119" s="12">
        <f>IF($I119&lt;&gt;"Yes",0,$J119*$K119*$L119)</f>
        <v/>
      </c>
      <c r="N119" s="4">
        <f>IF($A119="","",SWITCH($C119,"Fixed","1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19" s="4">
        <f>IF($A119="","",IFERROR(VLOOKUP($A119,Component_Master!$A:$H,8,FALSE),""))</f>
        <v/>
      </c>
    </row>
    <row r="120">
      <c r="A120" s="4">
        <f>IF(Component_Master!A120="","",Component_Master!A120)</f>
        <v/>
      </c>
      <c r="B120" s="4">
        <f>IF($A120="","",IFERROR(VLOOKUP($A120,Component_Master!$A:$H,2,FALSE),""))</f>
        <v/>
      </c>
      <c r="C120" s="4">
        <f>IF($A120="","",IFERROR(VLOOKUP($A120,Component_Master!$A:$H,3,FALSE),""))</f>
        <v/>
      </c>
      <c r="D120" s="4">
        <f>IF($A120="","",IFERROR(VLOOKUP($A120,Component_Master!$A:$H,4,FALSE),""))</f>
        <v/>
      </c>
      <c r="E120" s="4">
        <f>IF($A120="","",IFERROR(VLOOKUP($A120,Component_Master!$A:$H,5,FALSE),""))</f>
        <v/>
      </c>
      <c r="F120" s="4">
        <f>IF($A120="","",IFERROR(VLOOKUP($A120,Component_Master!$A:$H,6,FALSE),""))</f>
        <v/>
      </c>
      <c r="G120" s="4">
        <f>IF($A120="","",IF(COUNTIFS(Project_Type_Master!$A:$A,Inputs!$B$4,Project_Type_Master!$B:$B,$A120,Project_Type_Master!$C:$C,"Yes")&gt;0,"Yes","No"))</f>
        <v/>
      </c>
      <c r="H120" s="4" t="inlineStr">
        <is>
          <t>No</t>
        </is>
      </c>
      <c r="I120" s="4">
        <f>IF($A120="","",IF(Inputs!$B$14="Yes",$G120,$H120))</f>
        <v/>
      </c>
      <c r="J120" s="4">
        <f>IF($A120="","",SWITCH($C120,"Fixed",1,"Per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20" s="12">
        <f>IF($A120="","",IFERROR(VLOOKUP($A120,Rate_Card!$A:$F,3,FALSE),0))</f>
        <v/>
      </c>
      <c r="L120" s="13">
        <f>IF($A120="","",IF($B120="Pass Through Cost",(1+Assumptions!$B$37)*(1+Assumptions!$B$38),IF($E120="External",1,IFERROR(VLOOKUP(Inputs!$B$11,Assumptions!$A$4:$B$6,2,FALSE),1))*IF(OR(ISNUMBER(SEARCH("Training",$A120)),ISNUMBER(SEARCH("Toolkit",$A120)),ISNUMBER(SEARCH("Site Engagement",$A120))),IFERROR(VLOOKUP(Inputs!$B$13,Assumptions!$A$16:$B$21,2,FALSE),1),1)*IF(OR(ISNUMBER(SEARCH("Review",$A120)),ISNUMBER(SEARCH("Oversight",$A120))),IFERROR(VLOOKUP(Inputs!$B$10,Assumptions!$A$25:$B$30,2,FALSE),1),1)*IF(OR($C120="Per Patient Per Visit",ISNUMBER(SEARCH("Follow-up",$A120))),IFERROR(VLOOKUP(Inputs!$B$12,Assumptions!$A$10:$B$12,2,FALSE),1),1)*IFERROR(Assumptions!$B$33,1)))</f>
        <v/>
      </c>
      <c r="M120" s="12">
        <f>IF($I120&lt;&gt;"Yes",0,$J120*$K120*$L120)</f>
        <v/>
      </c>
      <c r="N120" s="4">
        <f>IF($A120="","",SWITCH($C120,"Fixed","1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20" s="4">
        <f>IF($A120="","",IFERROR(VLOOKUP($A120,Component_Master!$A:$H,8,FALSE),""))</f>
        <v/>
      </c>
    </row>
    <row r="121">
      <c r="A121" s="4">
        <f>IF(Component_Master!A121="","",Component_Master!A121)</f>
        <v/>
      </c>
      <c r="B121" s="4">
        <f>IF($A121="","",IFERROR(VLOOKUP($A121,Component_Master!$A:$H,2,FALSE),""))</f>
        <v/>
      </c>
      <c r="C121" s="4">
        <f>IF($A121="","",IFERROR(VLOOKUP($A121,Component_Master!$A:$H,3,FALSE),""))</f>
        <v/>
      </c>
      <c r="D121" s="4">
        <f>IF($A121="","",IFERROR(VLOOKUP($A121,Component_Master!$A:$H,4,FALSE),""))</f>
        <v/>
      </c>
      <c r="E121" s="4">
        <f>IF($A121="","",IFERROR(VLOOKUP($A121,Component_Master!$A:$H,5,FALSE),""))</f>
        <v/>
      </c>
      <c r="F121" s="4">
        <f>IF($A121="","",IFERROR(VLOOKUP($A121,Component_Master!$A:$H,6,FALSE),""))</f>
        <v/>
      </c>
      <c r="G121" s="4">
        <f>IF($A121="","",IF(COUNTIFS(Project_Type_Master!$A:$A,Inputs!$B$4,Project_Type_Master!$B:$B,$A121,Project_Type_Master!$C:$C,"Yes")&gt;0,"Yes","No"))</f>
        <v/>
      </c>
      <c r="H121" s="4" t="inlineStr">
        <is>
          <t>No</t>
        </is>
      </c>
      <c r="I121" s="4">
        <f>IF($A121="","",IF(Inputs!$B$14="Yes",$G121,$H121))</f>
        <v/>
      </c>
      <c r="J121" s="4">
        <f>IF($A121="","",SWITCH($C121,"Fixed",1,"Per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21" s="12">
        <f>IF($A121="","",IFERROR(VLOOKUP($A121,Rate_Card!$A:$F,3,FALSE),0))</f>
        <v/>
      </c>
      <c r="L121" s="13">
        <f>IF($A121="","",IF($B121="Pass Through Cost",(1+Assumptions!$B$37)*(1+Assumptions!$B$38),IF($E121="External",1,IFERROR(VLOOKUP(Inputs!$B$11,Assumptions!$A$4:$B$6,2,FALSE),1))*IF(OR(ISNUMBER(SEARCH("Training",$A121)),ISNUMBER(SEARCH("Toolkit",$A121)),ISNUMBER(SEARCH("Site Engagement",$A121))),IFERROR(VLOOKUP(Inputs!$B$13,Assumptions!$A$16:$B$21,2,FALSE),1),1)*IF(OR(ISNUMBER(SEARCH("Review",$A121)),ISNUMBER(SEARCH("Oversight",$A121))),IFERROR(VLOOKUP(Inputs!$B$10,Assumptions!$A$25:$B$30,2,FALSE),1),1)*IF(OR($C121="Per Patient Per Visit",ISNUMBER(SEARCH("Follow-up",$A121))),IFERROR(VLOOKUP(Inputs!$B$12,Assumptions!$A$10:$B$12,2,FALSE),1),1)*IFERROR(Assumptions!$B$33,1)))</f>
        <v/>
      </c>
      <c r="M121" s="12">
        <f>IF($I121&lt;&gt;"Yes",0,$J121*$K121*$L121)</f>
        <v/>
      </c>
      <c r="N121" s="4">
        <f>IF($A121="","",SWITCH($C121,"Fixed","1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21" s="4">
        <f>IF($A121="","",IFERROR(VLOOKUP($A121,Component_Master!$A:$H,8,FALSE),""))</f>
        <v/>
      </c>
    </row>
    <row r="122">
      <c r="A122" s="4">
        <f>IF(Component_Master!A122="","",Component_Master!A122)</f>
        <v/>
      </c>
      <c r="B122" s="4">
        <f>IF($A122="","",IFERROR(VLOOKUP($A122,Component_Master!$A:$H,2,FALSE),""))</f>
        <v/>
      </c>
      <c r="C122" s="4">
        <f>IF($A122="","",IFERROR(VLOOKUP($A122,Component_Master!$A:$H,3,FALSE),""))</f>
        <v/>
      </c>
      <c r="D122" s="4">
        <f>IF($A122="","",IFERROR(VLOOKUP($A122,Component_Master!$A:$H,4,FALSE),""))</f>
        <v/>
      </c>
      <c r="E122" s="4">
        <f>IF($A122="","",IFERROR(VLOOKUP($A122,Component_Master!$A:$H,5,FALSE),""))</f>
        <v/>
      </c>
      <c r="F122" s="4">
        <f>IF($A122="","",IFERROR(VLOOKUP($A122,Component_Master!$A:$H,6,FALSE),""))</f>
        <v/>
      </c>
      <c r="G122" s="4">
        <f>IF($A122="","",IF(COUNTIFS(Project_Type_Master!$A:$A,Inputs!$B$4,Project_Type_Master!$B:$B,$A122,Project_Type_Master!$C:$C,"Yes")&gt;0,"Yes","No"))</f>
        <v/>
      </c>
      <c r="H122" s="4" t="inlineStr">
        <is>
          <t>No</t>
        </is>
      </c>
      <c r="I122" s="4">
        <f>IF($A122="","",IF(Inputs!$B$14="Yes",$G122,$H122))</f>
        <v/>
      </c>
      <c r="J122" s="4">
        <f>IF($A122="","",SWITCH($C122,"Fixed",1,"Per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22" s="12">
        <f>IF($A122="","",IFERROR(VLOOKUP($A122,Rate_Card!$A:$F,3,FALSE),0))</f>
        <v/>
      </c>
      <c r="L122" s="13">
        <f>IF($A122="","",IF($B122="Pass Through Cost",(1+Assumptions!$B$37)*(1+Assumptions!$B$38),IF($E122="External",1,IFERROR(VLOOKUP(Inputs!$B$11,Assumptions!$A$4:$B$6,2,FALSE),1))*IF(OR(ISNUMBER(SEARCH("Training",$A122)),ISNUMBER(SEARCH("Toolkit",$A122)),ISNUMBER(SEARCH("Site Engagement",$A122))),IFERROR(VLOOKUP(Inputs!$B$13,Assumptions!$A$16:$B$21,2,FALSE),1),1)*IF(OR(ISNUMBER(SEARCH("Review",$A122)),ISNUMBER(SEARCH("Oversight",$A122))),IFERROR(VLOOKUP(Inputs!$B$10,Assumptions!$A$25:$B$30,2,FALSE),1),1)*IF(OR($C122="Per Patient Per Visit",ISNUMBER(SEARCH("Follow-up",$A122))),IFERROR(VLOOKUP(Inputs!$B$12,Assumptions!$A$10:$B$12,2,FALSE),1),1)*IFERROR(Assumptions!$B$33,1)))</f>
        <v/>
      </c>
      <c r="M122" s="12">
        <f>IF($I122&lt;&gt;"Yes",0,$J122*$K122*$L122)</f>
        <v/>
      </c>
      <c r="N122" s="4">
        <f>IF($A122="","",SWITCH($C122,"Fixed","1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22" s="4">
        <f>IF($A122="","",IFERROR(VLOOKUP($A122,Component_Master!$A:$H,8,FALSE),""))</f>
        <v/>
      </c>
    </row>
    <row r="123">
      <c r="A123" s="4">
        <f>IF(Component_Master!A123="","",Component_Master!A123)</f>
        <v/>
      </c>
      <c r="B123" s="4">
        <f>IF($A123="","",IFERROR(VLOOKUP($A123,Component_Master!$A:$H,2,FALSE),""))</f>
        <v/>
      </c>
      <c r="C123" s="4">
        <f>IF($A123="","",IFERROR(VLOOKUP($A123,Component_Master!$A:$H,3,FALSE),""))</f>
        <v/>
      </c>
      <c r="D123" s="4">
        <f>IF($A123="","",IFERROR(VLOOKUP($A123,Component_Master!$A:$H,4,FALSE),""))</f>
        <v/>
      </c>
      <c r="E123" s="4">
        <f>IF($A123="","",IFERROR(VLOOKUP($A123,Component_Master!$A:$H,5,FALSE),""))</f>
        <v/>
      </c>
      <c r="F123" s="4">
        <f>IF($A123="","",IFERROR(VLOOKUP($A123,Component_Master!$A:$H,6,FALSE),""))</f>
        <v/>
      </c>
      <c r="G123" s="4">
        <f>IF($A123="","",IF(COUNTIFS(Project_Type_Master!$A:$A,Inputs!$B$4,Project_Type_Master!$B:$B,$A123,Project_Type_Master!$C:$C,"Yes")&gt;0,"Yes","No"))</f>
        <v/>
      </c>
      <c r="H123" s="4" t="inlineStr">
        <is>
          <t>No</t>
        </is>
      </c>
      <c r="I123" s="4">
        <f>IF($A123="","",IF(Inputs!$B$14="Yes",$G123,$H123))</f>
        <v/>
      </c>
      <c r="J123" s="4">
        <f>IF($A123="","",SWITCH($C123,"Fixed",1,"Per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23" s="12">
        <f>IF($A123="","",IFERROR(VLOOKUP($A123,Rate_Card!$A:$F,3,FALSE),0))</f>
        <v/>
      </c>
      <c r="L123" s="13">
        <f>IF($A123="","",IF($B123="Pass Through Cost",(1+Assumptions!$B$37)*(1+Assumptions!$B$38),IF($E123="External",1,IFERROR(VLOOKUP(Inputs!$B$11,Assumptions!$A$4:$B$6,2,FALSE),1))*IF(OR(ISNUMBER(SEARCH("Training",$A123)),ISNUMBER(SEARCH("Toolkit",$A123)),ISNUMBER(SEARCH("Site Engagement",$A123))),IFERROR(VLOOKUP(Inputs!$B$13,Assumptions!$A$16:$B$21,2,FALSE),1),1)*IF(OR(ISNUMBER(SEARCH("Review",$A123)),ISNUMBER(SEARCH("Oversight",$A123))),IFERROR(VLOOKUP(Inputs!$B$10,Assumptions!$A$25:$B$30,2,FALSE),1),1)*IF(OR($C123="Per Patient Per Visit",ISNUMBER(SEARCH("Follow-up",$A123))),IFERROR(VLOOKUP(Inputs!$B$12,Assumptions!$A$10:$B$12,2,FALSE),1),1)*IFERROR(Assumptions!$B$33,1)))</f>
        <v/>
      </c>
      <c r="M123" s="12">
        <f>IF($I123&lt;&gt;"Yes",0,$J123*$K123*$L123)</f>
        <v/>
      </c>
      <c r="N123" s="4">
        <f>IF($A123="","",SWITCH($C123,"Fixed","1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23" s="4">
        <f>IF($A123="","",IFERROR(VLOOKUP($A123,Component_Master!$A:$H,8,FALSE),""))</f>
        <v/>
      </c>
    </row>
    <row r="124">
      <c r="A124" s="4">
        <f>IF(Component_Master!A124="","",Component_Master!A124)</f>
        <v/>
      </c>
      <c r="B124" s="4">
        <f>IF($A124="","",IFERROR(VLOOKUP($A124,Component_Master!$A:$H,2,FALSE),""))</f>
        <v/>
      </c>
      <c r="C124" s="4">
        <f>IF($A124="","",IFERROR(VLOOKUP($A124,Component_Master!$A:$H,3,FALSE),""))</f>
        <v/>
      </c>
      <c r="D124" s="4">
        <f>IF($A124="","",IFERROR(VLOOKUP($A124,Component_Master!$A:$H,4,FALSE),""))</f>
        <v/>
      </c>
      <c r="E124" s="4">
        <f>IF($A124="","",IFERROR(VLOOKUP($A124,Component_Master!$A:$H,5,FALSE),""))</f>
        <v/>
      </c>
      <c r="F124" s="4">
        <f>IF($A124="","",IFERROR(VLOOKUP($A124,Component_Master!$A:$H,6,FALSE),""))</f>
        <v/>
      </c>
      <c r="G124" s="4">
        <f>IF($A124="","",IF(COUNTIFS(Project_Type_Master!$A:$A,Inputs!$B$4,Project_Type_Master!$B:$B,$A124,Project_Type_Master!$C:$C,"Yes")&gt;0,"Yes","No"))</f>
        <v/>
      </c>
      <c r="H124" s="4" t="inlineStr">
        <is>
          <t>No</t>
        </is>
      </c>
      <c r="I124" s="4">
        <f>IF($A124="","",IF(Inputs!$B$14="Yes",$G124,$H124))</f>
        <v/>
      </c>
      <c r="J124" s="4">
        <f>IF($A124="","",SWITCH($C124,"Fixed",1,"Per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24" s="12">
        <f>IF($A124="","",IFERROR(VLOOKUP($A124,Rate_Card!$A:$F,3,FALSE),0))</f>
        <v/>
      </c>
      <c r="L124" s="13">
        <f>IF($A124="","",IF($B124="Pass Through Cost",(1+Assumptions!$B$37)*(1+Assumptions!$B$38),IF($E124="External",1,IFERROR(VLOOKUP(Inputs!$B$11,Assumptions!$A$4:$B$6,2,FALSE),1))*IF(OR(ISNUMBER(SEARCH("Training",$A124)),ISNUMBER(SEARCH("Toolkit",$A124)),ISNUMBER(SEARCH("Site Engagement",$A124))),IFERROR(VLOOKUP(Inputs!$B$13,Assumptions!$A$16:$B$21,2,FALSE),1),1)*IF(OR(ISNUMBER(SEARCH("Review",$A124)),ISNUMBER(SEARCH("Oversight",$A124))),IFERROR(VLOOKUP(Inputs!$B$10,Assumptions!$A$25:$B$30,2,FALSE),1),1)*IF(OR($C124="Per Patient Per Visit",ISNUMBER(SEARCH("Follow-up",$A124))),IFERROR(VLOOKUP(Inputs!$B$12,Assumptions!$A$10:$B$12,2,FALSE),1),1)*IFERROR(Assumptions!$B$33,1)))</f>
        <v/>
      </c>
      <c r="M124" s="12">
        <f>IF($I124&lt;&gt;"Yes",0,$J124*$K124*$L124)</f>
        <v/>
      </c>
      <c r="N124" s="4">
        <f>IF($A124="","",SWITCH($C124,"Fixed","1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24" s="4">
        <f>IF($A124="","",IFERROR(VLOOKUP($A124,Component_Master!$A:$H,8,FALSE),""))</f>
        <v/>
      </c>
    </row>
    <row r="125">
      <c r="A125" s="4">
        <f>IF(Component_Master!A125="","",Component_Master!A125)</f>
        <v/>
      </c>
      <c r="B125" s="4">
        <f>IF($A125="","",IFERROR(VLOOKUP($A125,Component_Master!$A:$H,2,FALSE),""))</f>
        <v/>
      </c>
      <c r="C125" s="4">
        <f>IF($A125="","",IFERROR(VLOOKUP($A125,Component_Master!$A:$H,3,FALSE),""))</f>
        <v/>
      </c>
      <c r="D125" s="4">
        <f>IF($A125="","",IFERROR(VLOOKUP($A125,Component_Master!$A:$H,4,FALSE),""))</f>
        <v/>
      </c>
      <c r="E125" s="4">
        <f>IF($A125="","",IFERROR(VLOOKUP($A125,Component_Master!$A:$H,5,FALSE),""))</f>
        <v/>
      </c>
      <c r="F125" s="4">
        <f>IF($A125="","",IFERROR(VLOOKUP($A125,Component_Master!$A:$H,6,FALSE),""))</f>
        <v/>
      </c>
      <c r="G125" s="4">
        <f>IF($A125="","",IF(COUNTIFS(Project_Type_Master!$A:$A,Inputs!$B$4,Project_Type_Master!$B:$B,$A125,Project_Type_Master!$C:$C,"Yes")&gt;0,"Yes","No"))</f>
        <v/>
      </c>
      <c r="H125" s="4" t="inlineStr">
        <is>
          <t>No</t>
        </is>
      </c>
      <c r="I125" s="4">
        <f>IF($A125="","",IF(Inputs!$B$14="Yes",$G125,$H125))</f>
        <v/>
      </c>
      <c r="J125" s="4">
        <f>IF($A125="","",SWITCH($C125,"Fixed",1,"Per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25" s="12">
        <f>IF($A125="","",IFERROR(VLOOKUP($A125,Rate_Card!$A:$F,3,FALSE),0))</f>
        <v/>
      </c>
      <c r="L125" s="13">
        <f>IF($A125="","",IF($B125="Pass Through Cost",(1+Assumptions!$B$37)*(1+Assumptions!$B$38),IF($E125="External",1,IFERROR(VLOOKUP(Inputs!$B$11,Assumptions!$A$4:$B$6,2,FALSE),1))*IF(OR(ISNUMBER(SEARCH("Training",$A125)),ISNUMBER(SEARCH("Toolkit",$A125)),ISNUMBER(SEARCH("Site Engagement",$A125))),IFERROR(VLOOKUP(Inputs!$B$13,Assumptions!$A$16:$B$21,2,FALSE),1),1)*IF(OR(ISNUMBER(SEARCH("Review",$A125)),ISNUMBER(SEARCH("Oversight",$A125))),IFERROR(VLOOKUP(Inputs!$B$10,Assumptions!$A$25:$B$30,2,FALSE),1),1)*IF(OR($C125="Per Patient Per Visit",ISNUMBER(SEARCH("Follow-up",$A125))),IFERROR(VLOOKUP(Inputs!$B$12,Assumptions!$A$10:$B$12,2,FALSE),1),1)*IFERROR(Assumptions!$B$33,1)))</f>
        <v/>
      </c>
      <c r="M125" s="12">
        <f>IF($I125&lt;&gt;"Yes",0,$J125*$K125*$L125)</f>
        <v/>
      </c>
      <c r="N125" s="4">
        <f>IF($A125="","",SWITCH($C125,"Fixed","1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25" s="4">
        <f>IF($A125="","",IFERROR(VLOOKUP($A125,Component_Master!$A:$H,8,FALSE),""))</f>
        <v/>
      </c>
    </row>
    <row r="126">
      <c r="A126" s="4">
        <f>IF(Component_Master!A126="","",Component_Master!A126)</f>
        <v/>
      </c>
      <c r="B126" s="4">
        <f>IF($A126="","",IFERROR(VLOOKUP($A126,Component_Master!$A:$H,2,FALSE),""))</f>
        <v/>
      </c>
      <c r="C126" s="4">
        <f>IF($A126="","",IFERROR(VLOOKUP($A126,Component_Master!$A:$H,3,FALSE),""))</f>
        <v/>
      </c>
      <c r="D126" s="4">
        <f>IF($A126="","",IFERROR(VLOOKUP($A126,Component_Master!$A:$H,4,FALSE),""))</f>
        <v/>
      </c>
      <c r="E126" s="4">
        <f>IF($A126="","",IFERROR(VLOOKUP($A126,Component_Master!$A:$H,5,FALSE),""))</f>
        <v/>
      </c>
      <c r="F126" s="4">
        <f>IF($A126="","",IFERROR(VLOOKUP($A126,Component_Master!$A:$H,6,FALSE),""))</f>
        <v/>
      </c>
      <c r="G126" s="4">
        <f>IF($A126="","",IF(COUNTIFS(Project_Type_Master!$A:$A,Inputs!$B$4,Project_Type_Master!$B:$B,$A126,Project_Type_Master!$C:$C,"Yes")&gt;0,"Yes","No"))</f>
        <v/>
      </c>
      <c r="H126" s="4" t="inlineStr">
        <is>
          <t>No</t>
        </is>
      </c>
      <c r="I126" s="4">
        <f>IF($A126="","",IF(Inputs!$B$14="Yes",$G126,$H126))</f>
        <v/>
      </c>
      <c r="J126" s="4">
        <f>IF($A126="","",SWITCH($C126,"Fixed",1,"Per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26" s="12">
        <f>IF($A126="","",IFERROR(VLOOKUP($A126,Rate_Card!$A:$F,3,FALSE),0))</f>
        <v/>
      </c>
      <c r="L126" s="13">
        <f>IF($A126="","",IF($B126="Pass Through Cost",(1+Assumptions!$B$37)*(1+Assumptions!$B$38),IF($E126="External",1,IFERROR(VLOOKUP(Inputs!$B$11,Assumptions!$A$4:$B$6,2,FALSE),1))*IF(OR(ISNUMBER(SEARCH("Training",$A126)),ISNUMBER(SEARCH("Toolkit",$A126)),ISNUMBER(SEARCH("Site Engagement",$A126))),IFERROR(VLOOKUP(Inputs!$B$13,Assumptions!$A$16:$B$21,2,FALSE),1),1)*IF(OR(ISNUMBER(SEARCH("Review",$A126)),ISNUMBER(SEARCH("Oversight",$A126))),IFERROR(VLOOKUP(Inputs!$B$10,Assumptions!$A$25:$B$30,2,FALSE),1),1)*IF(OR($C126="Per Patient Per Visit",ISNUMBER(SEARCH("Follow-up",$A126))),IFERROR(VLOOKUP(Inputs!$B$12,Assumptions!$A$10:$B$12,2,FALSE),1),1)*IFERROR(Assumptions!$B$33,1)))</f>
        <v/>
      </c>
      <c r="M126" s="12">
        <f>IF($I126&lt;&gt;"Yes",0,$J126*$K126*$L126)</f>
        <v/>
      </c>
      <c r="N126" s="4">
        <f>IF($A126="","",SWITCH($C126,"Fixed","1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26" s="4">
        <f>IF($A126="","",IFERROR(VLOOKUP($A126,Component_Master!$A:$H,8,FALSE),""))</f>
        <v/>
      </c>
    </row>
    <row r="127">
      <c r="A127" s="4">
        <f>IF(Component_Master!A127="","",Component_Master!A127)</f>
        <v/>
      </c>
      <c r="B127" s="4">
        <f>IF($A127="","",IFERROR(VLOOKUP($A127,Component_Master!$A:$H,2,FALSE),""))</f>
        <v/>
      </c>
      <c r="C127" s="4">
        <f>IF($A127="","",IFERROR(VLOOKUP($A127,Component_Master!$A:$H,3,FALSE),""))</f>
        <v/>
      </c>
      <c r="D127" s="4">
        <f>IF($A127="","",IFERROR(VLOOKUP($A127,Component_Master!$A:$H,4,FALSE),""))</f>
        <v/>
      </c>
      <c r="E127" s="4">
        <f>IF($A127="","",IFERROR(VLOOKUP($A127,Component_Master!$A:$H,5,FALSE),""))</f>
        <v/>
      </c>
      <c r="F127" s="4">
        <f>IF($A127="","",IFERROR(VLOOKUP($A127,Component_Master!$A:$H,6,FALSE),""))</f>
        <v/>
      </c>
      <c r="G127" s="4">
        <f>IF($A127="","",IF(COUNTIFS(Project_Type_Master!$A:$A,Inputs!$B$4,Project_Type_Master!$B:$B,$A127,Project_Type_Master!$C:$C,"Yes")&gt;0,"Yes","No"))</f>
        <v/>
      </c>
      <c r="H127" s="4" t="inlineStr">
        <is>
          <t>No</t>
        </is>
      </c>
      <c r="I127" s="4">
        <f>IF($A127="","",IF(Inputs!$B$14="Yes",$G127,$H127))</f>
        <v/>
      </c>
      <c r="J127" s="4">
        <f>IF($A127="","",SWITCH($C127,"Fixed",1,"Per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27" s="12">
        <f>IF($A127="","",IFERROR(VLOOKUP($A127,Rate_Card!$A:$F,3,FALSE),0))</f>
        <v/>
      </c>
      <c r="L127" s="13">
        <f>IF($A127="","",IF($B127="Pass Through Cost",(1+Assumptions!$B$37)*(1+Assumptions!$B$38),IF($E127="External",1,IFERROR(VLOOKUP(Inputs!$B$11,Assumptions!$A$4:$B$6,2,FALSE),1))*IF(OR(ISNUMBER(SEARCH("Training",$A127)),ISNUMBER(SEARCH("Toolkit",$A127)),ISNUMBER(SEARCH("Site Engagement",$A127))),IFERROR(VLOOKUP(Inputs!$B$13,Assumptions!$A$16:$B$21,2,FALSE),1),1)*IF(OR(ISNUMBER(SEARCH("Review",$A127)),ISNUMBER(SEARCH("Oversight",$A127))),IFERROR(VLOOKUP(Inputs!$B$10,Assumptions!$A$25:$B$30,2,FALSE),1),1)*IF(OR($C127="Per Patient Per Visit",ISNUMBER(SEARCH("Follow-up",$A127))),IFERROR(VLOOKUP(Inputs!$B$12,Assumptions!$A$10:$B$12,2,FALSE),1),1)*IFERROR(Assumptions!$B$33,1)))</f>
        <v/>
      </c>
      <c r="M127" s="12">
        <f>IF($I127&lt;&gt;"Yes",0,$J127*$K127*$L127)</f>
        <v/>
      </c>
      <c r="N127" s="4">
        <f>IF($A127="","",SWITCH($C127,"Fixed","1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27" s="4">
        <f>IF($A127="","",IFERROR(VLOOKUP($A127,Component_Master!$A:$H,8,FALSE),""))</f>
        <v/>
      </c>
    </row>
    <row r="128">
      <c r="A128" s="4">
        <f>IF(Component_Master!A128="","",Component_Master!A128)</f>
        <v/>
      </c>
      <c r="B128" s="4">
        <f>IF($A128="","",IFERROR(VLOOKUP($A128,Component_Master!$A:$H,2,FALSE),""))</f>
        <v/>
      </c>
      <c r="C128" s="4">
        <f>IF($A128="","",IFERROR(VLOOKUP($A128,Component_Master!$A:$H,3,FALSE),""))</f>
        <v/>
      </c>
      <c r="D128" s="4">
        <f>IF($A128="","",IFERROR(VLOOKUP($A128,Component_Master!$A:$H,4,FALSE),""))</f>
        <v/>
      </c>
      <c r="E128" s="4">
        <f>IF($A128="","",IFERROR(VLOOKUP($A128,Component_Master!$A:$H,5,FALSE),""))</f>
        <v/>
      </c>
      <c r="F128" s="4">
        <f>IF($A128="","",IFERROR(VLOOKUP($A128,Component_Master!$A:$H,6,FALSE),""))</f>
        <v/>
      </c>
      <c r="G128" s="4">
        <f>IF($A128="","",IF(COUNTIFS(Project_Type_Master!$A:$A,Inputs!$B$4,Project_Type_Master!$B:$B,$A128,Project_Type_Master!$C:$C,"Yes")&gt;0,"Yes","No"))</f>
        <v/>
      </c>
      <c r="H128" s="4" t="inlineStr">
        <is>
          <t>No</t>
        </is>
      </c>
      <c r="I128" s="4">
        <f>IF($A128="","",IF(Inputs!$B$14="Yes",$G128,$H128))</f>
        <v/>
      </c>
      <c r="J128" s="4">
        <f>IF($A128="","",SWITCH($C128,"Fixed",1,"Per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28" s="12">
        <f>IF($A128="","",IFERROR(VLOOKUP($A128,Rate_Card!$A:$F,3,FALSE),0))</f>
        <v/>
      </c>
      <c r="L128" s="13">
        <f>IF($A128="","",IF($B128="Pass Through Cost",(1+Assumptions!$B$37)*(1+Assumptions!$B$38),IF($E128="External",1,IFERROR(VLOOKUP(Inputs!$B$11,Assumptions!$A$4:$B$6,2,FALSE),1))*IF(OR(ISNUMBER(SEARCH("Training",$A128)),ISNUMBER(SEARCH("Toolkit",$A128)),ISNUMBER(SEARCH("Site Engagement",$A128))),IFERROR(VLOOKUP(Inputs!$B$13,Assumptions!$A$16:$B$21,2,FALSE),1),1)*IF(OR(ISNUMBER(SEARCH("Review",$A128)),ISNUMBER(SEARCH("Oversight",$A128))),IFERROR(VLOOKUP(Inputs!$B$10,Assumptions!$A$25:$B$30,2,FALSE),1),1)*IF(OR($C128="Per Patient Per Visit",ISNUMBER(SEARCH("Follow-up",$A128))),IFERROR(VLOOKUP(Inputs!$B$12,Assumptions!$A$10:$B$12,2,FALSE),1),1)*IFERROR(Assumptions!$B$33,1)))</f>
        <v/>
      </c>
      <c r="M128" s="12">
        <f>IF($I128&lt;&gt;"Yes",0,$J128*$K128*$L128)</f>
        <v/>
      </c>
      <c r="N128" s="4">
        <f>IF($A128="","",SWITCH($C128,"Fixed","1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28" s="4">
        <f>IF($A128="","",IFERROR(VLOOKUP($A128,Component_Master!$A:$H,8,FALSE),""))</f>
        <v/>
      </c>
    </row>
    <row r="129">
      <c r="A129" s="4">
        <f>IF(Component_Master!A129="","",Component_Master!A129)</f>
        <v/>
      </c>
      <c r="B129" s="4">
        <f>IF($A129="","",IFERROR(VLOOKUP($A129,Component_Master!$A:$H,2,FALSE),""))</f>
        <v/>
      </c>
      <c r="C129" s="4">
        <f>IF($A129="","",IFERROR(VLOOKUP($A129,Component_Master!$A:$H,3,FALSE),""))</f>
        <v/>
      </c>
      <c r="D129" s="4">
        <f>IF($A129="","",IFERROR(VLOOKUP($A129,Component_Master!$A:$H,4,FALSE),""))</f>
        <v/>
      </c>
      <c r="E129" s="4">
        <f>IF($A129="","",IFERROR(VLOOKUP($A129,Component_Master!$A:$H,5,FALSE),""))</f>
        <v/>
      </c>
      <c r="F129" s="4">
        <f>IF($A129="","",IFERROR(VLOOKUP($A129,Component_Master!$A:$H,6,FALSE),""))</f>
        <v/>
      </c>
      <c r="G129" s="4">
        <f>IF($A129="","",IF(COUNTIFS(Project_Type_Master!$A:$A,Inputs!$B$4,Project_Type_Master!$B:$B,$A129,Project_Type_Master!$C:$C,"Yes")&gt;0,"Yes","No"))</f>
        <v/>
      </c>
      <c r="H129" s="4" t="inlineStr">
        <is>
          <t>No</t>
        </is>
      </c>
      <c r="I129" s="4">
        <f>IF($A129="","",IF(Inputs!$B$14="Yes",$G129,$H129))</f>
        <v/>
      </c>
      <c r="J129" s="4">
        <f>IF($A129="","",SWITCH($C129,"Fixed",1,"Per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29" s="12">
        <f>IF($A129="","",IFERROR(VLOOKUP($A129,Rate_Card!$A:$F,3,FALSE),0))</f>
        <v/>
      </c>
      <c r="L129" s="13">
        <f>IF($A129="","",IF($B129="Pass Through Cost",(1+Assumptions!$B$37)*(1+Assumptions!$B$38),IF($E129="External",1,IFERROR(VLOOKUP(Inputs!$B$11,Assumptions!$A$4:$B$6,2,FALSE),1))*IF(OR(ISNUMBER(SEARCH("Training",$A129)),ISNUMBER(SEARCH("Toolkit",$A129)),ISNUMBER(SEARCH("Site Engagement",$A129))),IFERROR(VLOOKUP(Inputs!$B$13,Assumptions!$A$16:$B$21,2,FALSE),1),1)*IF(OR(ISNUMBER(SEARCH("Review",$A129)),ISNUMBER(SEARCH("Oversight",$A129))),IFERROR(VLOOKUP(Inputs!$B$10,Assumptions!$A$25:$B$30,2,FALSE),1),1)*IF(OR($C129="Per Patient Per Visit",ISNUMBER(SEARCH("Follow-up",$A129))),IFERROR(VLOOKUP(Inputs!$B$12,Assumptions!$A$10:$B$12,2,FALSE),1),1)*IFERROR(Assumptions!$B$33,1)))</f>
        <v/>
      </c>
      <c r="M129" s="12">
        <f>IF($I129&lt;&gt;"Yes",0,$J129*$K129*$L129)</f>
        <v/>
      </c>
      <c r="N129" s="4">
        <f>IF($A129="","",SWITCH($C129,"Fixed","1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29" s="4">
        <f>IF($A129="","",IFERROR(VLOOKUP($A129,Component_Master!$A:$H,8,FALSE),""))</f>
        <v/>
      </c>
    </row>
    <row r="130">
      <c r="A130" s="4">
        <f>IF(Component_Master!A130="","",Component_Master!A130)</f>
        <v/>
      </c>
      <c r="B130" s="4">
        <f>IF($A130="","",IFERROR(VLOOKUP($A130,Component_Master!$A:$H,2,FALSE),""))</f>
        <v/>
      </c>
      <c r="C130" s="4">
        <f>IF($A130="","",IFERROR(VLOOKUP($A130,Component_Master!$A:$H,3,FALSE),""))</f>
        <v/>
      </c>
      <c r="D130" s="4">
        <f>IF($A130="","",IFERROR(VLOOKUP($A130,Component_Master!$A:$H,4,FALSE),""))</f>
        <v/>
      </c>
      <c r="E130" s="4">
        <f>IF($A130="","",IFERROR(VLOOKUP($A130,Component_Master!$A:$H,5,FALSE),""))</f>
        <v/>
      </c>
      <c r="F130" s="4">
        <f>IF($A130="","",IFERROR(VLOOKUP($A130,Component_Master!$A:$H,6,FALSE),""))</f>
        <v/>
      </c>
      <c r="G130" s="4">
        <f>IF($A130="","",IF(COUNTIFS(Project_Type_Master!$A:$A,Inputs!$B$4,Project_Type_Master!$B:$B,$A130,Project_Type_Master!$C:$C,"Yes")&gt;0,"Yes","No"))</f>
        <v/>
      </c>
      <c r="H130" s="4" t="inlineStr">
        <is>
          <t>No</t>
        </is>
      </c>
      <c r="I130" s="4">
        <f>IF($A130="","",IF(Inputs!$B$14="Yes",$G130,$H130))</f>
        <v/>
      </c>
      <c r="J130" s="4">
        <f>IF($A130="","",SWITCH($C130,"Fixed",1,"Per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30" s="12">
        <f>IF($A130="","",IFERROR(VLOOKUP($A130,Rate_Card!$A:$F,3,FALSE),0))</f>
        <v/>
      </c>
      <c r="L130" s="13">
        <f>IF($A130="","",IF($B130="Pass Through Cost",(1+Assumptions!$B$37)*(1+Assumptions!$B$38),IF($E130="External",1,IFERROR(VLOOKUP(Inputs!$B$11,Assumptions!$A$4:$B$6,2,FALSE),1))*IF(OR(ISNUMBER(SEARCH("Training",$A130)),ISNUMBER(SEARCH("Toolkit",$A130)),ISNUMBER(SEARCH("Site Engagement",$A130))),IFERROR(VLOOKUP(Inputs!$B$13,Assumptions!$A$16:$B$21,2,FALSE),1),1)*IF(OR(ISNUMBER(SEARCH("Review",$A130)),ISNUMBER(SEARCH("Oversight",$A130))),IFERROR(VLOOKUP(Inputs!$B$10,Assumptions!$A$25:$B$30,2,FALSE),1),1)*IF(OR($C130="Per Patient Per Visit",ISNUMBER(SEARCH("Follow-up",$A130))),IFERROR(VLOOKUP(Inputs!$B$12,Assumptions!$A$10:$B$12,2,FALSE),1),1)*IFERROR(Assumptions!$B$33,1)))</f>
        <v/>
      </c>
      <c r="M130" s="12">
        <f>IF($I130&lt;&gt;"Yes",0,$J130*$K130*$L130)</f>
        <v/>
      </c>
      <c r="N130" s="4">
        <f>IF($A130="","",SWITCH($C130,"Fixed","1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30" s="4">
        <f>IF($A130="","",IFERROR(VLOOKUP($A130,Component_Master!$A:$H,8,FALSE),""))</f>
        <v/>
      </c>
    </row>
    <row r="131">
      <c r="A131" s="4">
        <f>IF(Component_Master!A131="","",Component_Master!A131)</f>
        <v/>
      </c>
      <c r="B131" s="4">
        <f>IF($A131="","",IFERROR(VLOOKUP($A131,Component_Master!$A:$H,2,FALSE),""))</f>
        <v/>
      </c>
      <c r="C131" s="4">
        <f>IF($A131="","",IFERROR(VLOOKUP($A131,Component_Master!$A:$H,3,FALSE),""))</f>
        <v/>
      </c>
      <c r="D131" s="4">
        <f>IF($A131="","",IFERROR(VLOOKUP($A131,Component_Master!$A:$H,4,FALSE),""))</f>
        <v/>
      </c>
      <c r="E131" s="4">
        <f>IF($A131="","",IFERROR(VLOOKUP($A131,Component_Master!$A:$H,5,FALSE),""))</f>
        <v/>
      </c>
      <c r="F131" s="4">
        <f>IF($A131="","",IFERROR(VLOOKUP($A131,Component_Master!$A:$H,6,FALSE),""))</f>
        <v/>
      </c>
      <c r="G131" s="4">
        <f>IF($A131="","",IF(COUNTIFS(Project_Type_Master!$A:$A,Inputs!$B$4,Project_Type_Master!$B:$B,$A131,Project_Type_Master!$C:$C,"Yes")&gt;0,"Yes","No"))</f>
        <v/>
      </c>
      <c r="H131" s="4" t="inlineStr">
        <is>
          <t>No</t>
        </is>
      </c>
      <c r="I131" s="4">
        <f>IF($A131="","",IF(Inputs!$B$14="Yes",$G131,$H131))</f>
        <v/>
      </c>
      <c r="J131" s="4">
        <f>IF($A131="","",SWITCH($C131,"Fixed",1,"Per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31" s="12">
        <f>IF($A131="","",IFERROR(VLOOKUP($A131,Rate_Card!$A:$F,3,FALSE),0))</f>
        <v/>
      </c>
      <c r="L131" s="13">
        <f>IF($A131="","",IF($B131="Pass Through Cost",(1+Assumptions!$B$37)*(1+Assumptions!$B$38),IF($E131="External",1,IFERROR(VLOOKUP(Inputs!$B$11,Assumptions!$A$4:$B$6,2,FALSE),1))*IF(OR(ISNUMBER(SEARCH("Training",$A131)),ISNUMBER(SEARCH("Toolkit",$A131)),ISNUMBER(SEARCH("Site Engagement",$A131))),IFERROR(VLOOKUP(Inputs!$B$13,Assumptions!$A$16:$B$21,2,FALSE),1),1)*IF(OR(ISNUMBER(SEARCH("Review",$A131)),ISNUMBER(SEARCH("Oversight",$A131))),IFERROR(VLOOKUP(Inputs!$B$10,Assumptions!$A$25:$B$30,2,FALSE),1),1)*IF(OR($C131="Per Patient Per Visit",ISNUMBER(SEARCH("Follow-up",$A131))),IFERROR(VLOOKUP(Inputs!$B$12,Assumptions!$A$10:$B$12,2,FALSE),1),1)*IFERROR(Assumptions!$B$33,1)))</f>
        <v/>
      </c>
      <c r="M131" s="12">
        <f>IF($I131&lt;&gt;"Yes",0,$J131*$K131*$L131)</f>
        <v/>
      </c>
      <c r="N131" s="4">
        <f>IF($A131="","",SWITCH($C131,"Fixed","1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31" s="4">
        <f>IF($A131="","",IFERROR(VLOOKUP($A131,Component_Master!$A:$H,8,FALSE),""))</f>
        <v/>
      </c>
    </row>
    <row r="132">
      <c r="A132" s="4">
        <f>IF(Component_Master!A132="","",Component_Master!A132)</f>
        <v/>
      </c>
      <c r="B132" s="4">
        <f>IF($A132="","",IFERROR(VLOOKUP($A132,Component_Master!$A:$H,2,FALSE),""))</f>
        <v/>
      </c>
      <c r="C132" s="4">
        <f>IF($A132="","",IFERROR(VLOOKUP($A132,Component_Master!$A:$H,3,FALSE),""))</f>
        <v/>
      </c>
      <c r="D132" s="4">
        <f>IF($A132="","",IFERROR(VLOOKUP($A132,Component_Master!$A:$H,4,FALSE),""))</f>
        <v/>
      </c>
      <c r="E132" s="4">
        <f>IF($A132="","",IFERROR(VLOOKUP($A132,Component_Master!$A:$H,5,FALSE),""))</f>
        <v/>
      </c>
      <c r="F132" s="4">
        <f>IF($A132="","",IFERROR(VLOOKUP($A132,Component_Master!$A:$H,6,FALSE),""))</f>
        <v/>
      </c>
      <c r="G132" s="4">
        <f>IF($A132="","",IF(COUNTIFS(Project_Type_Master!$A:$A,Inputs!$B$4,Project_Type_Master!$B:$B,$A132,Project_Type_Master!$C:$C,"Yes")&gt;0,"Yes","No"))</f>
        <v/>
      </c>
      <c r="H132" s="4" t="inlineStr">
        <is>
          <t>No</t>
        </is>
      </c>
      <c r="I132" s="4">
        <f>IF($A132="","",IF(Inputs!$B$14="Yes",$G132,$H132))</f>
        <v/>
      </c>
      <c r="J132" s="4">
        <f>IF($A132="","",SWITCH($C132,"Fixed",1,"Per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32" s="12">
        <f>IF($A132="","",IFERROR(VLOOKUP($A132,Rate_Card!$A:$F,3,FALSE),0))</f>
        <v/>
      </c>
      <c r="L132" s="13">
        <f>IF($A132="","",IF($B132="Pass Through Cost",(1+Assumptions!$B$37)*(1+Assumptions!$B$38),IF($E132="External",1,IFERROR(VLOOKUP(Inputs!$B$11,Assumptions!$A$4:$B$6,2,FALSE),1))*IF(OR(ISNUMBER(SEARCH("Training",$A132)),ISNUMBER(SEARCH("Toolkit",$A132)),ISNUMBER(SEARCH("Site Engagement",$A132))),IFERROR(VLOOKUP(Inputs!$B$13,Assumptions!$A$16:$B$21,2,FALSE),1),1)*IF(OR(ISNUMBER(SEARCH("Review",$A132)),ISNUMBER(SEARCH("Oversight",$A132))),IFERROR(VLOOKUP(Inputs!$B$10,Assumptions!$A$25:$B$30,2,FALSE),1),1)*IF(OR($C132="Per Patient Per Visit",ISNUMBER(SEARCH("Follow-up",$A132))),IFERROR(VLOOKUP(Inputs!$B$12,Assumptions!$A$10:$B$12,2,FALSE),1),1)*IFERROR(Assumptions!$B$33,1)))</f>
        <v/>
      </c>
      <c r="M132" s="12">
        <f>IF($I132&lt;&gt;"Yes",0,$J132*$K132*$L132)</f>
        <v/>
      </c>
      <c r="N132" s="4">
        <f>IF($A132="","",SWITCH($C132,"Fixed","1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32" s="4">
        <f>IF($A132="","",IFERROR(VLOOKUP($A132,Component_Master!$A:$H,8,FALSE),""))</f>
        <v/>
      </c>
    </row>
    <row r="133">
      <c r="A133" s="4">
        <f>IF(Component_Master!A133="","",Component_Master!A133)</f>
        <v/>
      </c>
      <c r="B133" s="4">
        <f>IF($A133="","",IFERROR(VLOOKUP($A133,Component_Master!$A:$H,2,FALSE),""))</f>
        <v/>
      </c>
      <c r="C133" s="4">
        <f>IF($A133="","",IFERROR(VLOOKUP($A133,Component_Master!$A:$H,3,FALSE),""))</f>
        <v/>
      </c>
      <c r="D133" s="4">
        <f>IF($A133="","",IFERROR(VLOOKUP($A133,Component_Master!$A:$H,4,FALSE),""))</f>
        <v/>
      </c>
      <c r="E133" s="4">
        <f>IF($A133="","",IFERROR(VLOOKUP($A133,Component_Master!$A:$H,5,FALSE),""))</f>
        <v/>
      </c>
      <c r="F133" s="4">
        <f>IF($A133="","",IFERROR(VLOOKUP($A133,Component_Master!$A:$H,6,FALSE),""))</f>
        <v/>
      </c>
      <c r="G133" s="4">
        <f>IF($A133="","",IF(COUNTIFS(Project_Type_Master!$A:$A,Inputs!$B$4,Project_Type_Master!$B:$B,$A133,Project_Type_Master!$C:$C,"Yes")&gt;0,"Yes","No"))</f>
        <v/>
      </c>
      <c r="H133" s="4" t="inlineStr">
        <is>
          <t>No</t>
        </is>
      </c>
      <c r="I133" s="4">
        <f>IF($A133="","",IF(Inputs!$B$14="Yes",$G133,$H133))</f>
        <v/>
      </c>
      <c r="J133" s="4">
        <f>IF($A133="","",SWITCH($C133,"Fixed",1,"Per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33" s="12">
        <f>IF($A133="","",IFERROR(VLOOKUP($A133,Rate_Card!$A:$F,3,FALSE),0))</f>
        <v/>
      </c>
      <c r="L133" s="13">
        <f>IF($A133="","",IF($B133="Pass Through Cost",(1+Assumptions!$B$37)*(1+Assumptions!$B$38),IF($E133="External",1,IFERROR(VLOOKUP(Inputs!$B$11,Assumptions!$A$4:$B$6,2,FALSE),1))*IF(OR(ISNUMBER(SEARCH("Training",$A133)),ISNUMBER(SEARCH("Toolkit",$A133)),ISNUMBER(SEARCH("Site Engagement",$A133))),IFERROR(VLOOKUP(Inputs!$B$13,Assumptions!$A$16:$B$21,2,FALSE),1),1)*IF(OR(ISNUMBER(SEARCH("Review",$A133)),ISNUMBER(SEARCH("Oversight",$A133))),IFERROR(VLOOKUP(Inputs!$B$10,Assumptions!$A$25:$B$30,2,FALSE),1),1)*IF(OR($C133="Per Patient Per Visit",ISNUMBER(SEARCH("Follow-up",$A133))),IFERROR(VLOOKUP(Inputs!$B$12,Assumptions!$A$10:$B$12,2,FALSE),1),1)*IFERROR(Assumptions!$B$33,1)))</f>
        <v/>
      </c>
      <c r="M133" s="12">
        <f>IF($I133&lt;&gt;"Yes",0,$J133*$K133*$L133)</f>
        <v/>
      </c>
      <c r="N133" s="4">
        <f>IF($A133="","",SWITCH($C133,"Fixed","1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33" s="4">
        <f>IF($A133="","",IFERROR(VLOOKUP($A133,Component_Master!$A:$H,8,FALSE),""))</f>
        <v/>
      </c>
    </row>
    <row r="134">
      <c r="A134" s="4">
        <f>IF(Component_Master!A134="","",Component_Master!A134)</f>
        <v/>
      </c>
      <c r="B134" s="4">
        <f>IF($A134="","",IFERROR(VLOOKUP($A134,Component_Master!$A:$H,2,FALSE),""))</f>
        <v/>
      </c>
      <c r="C134" s="4">
        <f>IF($A134="","",IFERROR(VLOOKUP($A134,Component_Master!$A:$H,3,FALSE),""))</f>
        <v/>
      </c>
      <c r="D134" s="4">
        <f>IF($A134="","",IFERROR(VLOOKUP($A134,Component_Master!$A:$H,4,FALSE),""))</f>
        <v/>
      </c>
      <c r="E134" s="4">
        <f>IF($A134="","",IFERROR(VLOOKUP($A134,Component_Master!$A:$H,5,FALSE),""))</f>
        <v/>
      </c>
      <c r="F134" s="4">
        <f>IF($A134="","",IFERROR(VLOOKUP($A134,Component_Master!$A:$H,6,FALSE),""))</f>
        <v/>
      </c>
      <c r="G134" s="4">
        <f>IF($A134="","",IF(COUNTIFS(Project_Type_Master!$A:$A,Inputs!$B$4,Project_Type_Master!$B:$B,$A134,Project_Type_Master!$C:$C,"Yes")&gt;0,"Yes","No"))</f>
        <v/>
      </c>
      <c r="H134" s="4" t="inlineStr">
        <is>
          <t>No</t>
        </is>
      </c>
      <c r="I134" s="4">
        <f>IF($A134="","",IF(Inputs!$B$14="Yes",$G134,$H134))</f>
        <v/>
      </c>
      <c r="J134" s="4">
        <f>IF($A134="","",SWITCH($C134,"Fixed",1,"Per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34" s="12">
        <f>IF($A134="","",IFERROR(VLOOKUP($A134,Rate_Card!$A:$F,3,FALSE),0))</f>
        <v/>
      </c>
      <c r="L134" s="13">
        <f>IF($A134="","",IF($B134="Pass Through Cost",(1+Assumptions!$B$37)*(1+Assumptions!$B$38),IF($E134="External",1,IFERROR(VLOOKUP(Inputs!$B$11,Assumptions!$A$4:$B$6,2,FALSE),1))*IF(OR(ISNUMBER(SEARCH("Training",$A134)),ISNUMBER(SEARCH("Toolkit",$A134)),ISNUMBER(SEARCH("Site Engagement",$A134))),IFERROR(VLOOKUP(Inputs!$B$13,Assumptions!$A$16:$B$21,2,FALSE),1),1)*IF(OR(ISNUMBER(SEARCH("Review",$A134)),ISNUMBER(SEARCH("Oversight",$A134))),IFERROR(VLOOKUP(Inputs!$B$10,Assumptions!$A$25:$B$30,2,FALSE),1),1)*IF(OR($C134="Per Patient Per Visit",ISNUMBER(SEARCH("Follow-up",$A134))),IFERROR(VLOOKUP(Inputs!$B$12,Assumptions!$A$10:$B$12,2,FALSE),1),1)*IFERROR(Assumptions!$B$33,1)))</f>
        <v/>
      </c>
      <c r="M134" s="12">
        <f>IF($I134&lt;&gt;"Yes",0,$J134*$K134*$L134)</f>
        <v/>
      </c>
      <c r="N134" s="4">
        <f>IF($A134="","",SWITCH($C134,"Fixed","1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34" s="4">
        <f>IF($A134="","",IFERROR(VLOOKUP($A134,Component_Master!$A:$H,8,FALSE),""))</f>
        <v/>
      </c>
    </row>
    <row r="135">
      <c r="A135" s="4">
        <f>IF(Component_Master!A135="","",Component_Master!A135)</f>
        <v/>
      </c>
      <c r="B135" s="4">
        <f>IF($A135="","",IFERROR(VLOOKUP($A135,Component_Master!$A:$H,2,FALSE),""))</f>
        <v/>
      </c>
      <c r="C135" s="4">
        <f>IF($A135="","",IFERROR(VLOOKUP($A135,Component_Master!$A:$H,3,FALSE),""))</f>
        <v/>
      </c>
      <c r="D135" s="4">
        <f>IF($A135="","",IFERROR(VLOOKUP($A135,Component_Master!$A:$H,4,FALSE),""))</f>
        <v/>
      </c>
      <c r="E135" s="4">
        <f>IF($A135="","",IFERROR(VLOOKUP($A135,Component_Master!$A:$H,5,FALSE),""))</f>
        <v/>
      </c>
      <c r="F135" s="4">
        <f>IF($A135="","",IFERROR(VLOOKUP($A135,Component_Master!$A:$H,6,FALSE),""))</f>
        <v/>
      </c>
      <c r="G135" s="4">
        <f>IF($A135="","",IF(COUNTIFS(Project_Type_Master!$A:$A,Inputs!$B$4,Project_Type_Master!$B:$B,$A135,Project_Type_Master!$C:$C,"Yes")&gt;0,"Yes","No"))</f>
        <v/>
      </c>
      <c r="H135" s="4" t="inlineStr">
        <is>
          <t>No</t>
        </is>
      </c>
      <c r="I135" s="4">
        <f>IF($A135="","",IF(Inputs!$B$14="Yes",$G135,$H135))</f>
        <v/>
      </c>
      <c r="J135" s="4">
        <f>IF($A135="","",SWITCH($C135,"Fixed",1,"Per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35" s="12">
        <f>IF($A135="","",IFERROR(VLOOKUP($A135,Rate_Card!$A:$F,3,FALSE),0))</f>
        <v/>
      </c>
      <c r="L135" s="13">
        <f>IF($A135="","",IF($B135="Pass Through Cost",(1+Assumptions!$B$37)*(1+Assumptions!$B$38),IF($E135="External",1,IFERROR(VLOOKUP(Inputs!$B$11,Assumptions!$A$4:$B$6,2,FALSE),1))*IF(OR(ISNUMBER(SEARCH("Training",$A135)),ISNUMBER(SEARCH("Toolkit",$A135)),ISNUMBER(SEARCH("Site Engagement",$A135))),IFERROR(VLOOKUP(Inputs!$B$13,Assumptions!$A$16:$B$21,2,FALSE),1),1)*IF(OR(ISNUMBER(SEARCH("Review",$A135)),ISNUMBER(SEARCH("Oversight",$A135))),IFERROR(VLOOKUP(Inputs!$B$10,Assumptions!$A$25:$B$30,2,FALSE),1),1)*IF(OR($C135="Per Patient Per Visit",ISNUMBER(SEARCH("Follow-up",$A135))),IFERROR(VLOOKUP(Inputs!$B$12,Assumptions!$A$10:$B$12,2,FALSE),1),1)*IFERROR(Assumptions!$B$33,1)))</f>
        <v/>
      </c>
      <c r="M135" s="12">
        <f>IF($I135&lt;&gt;"Yes",0,$J135*$K135*$L135)</f>
        <v/>
      </c>
      <c r="N135" s="4">
        <f>IF($A135="","",SWITCH($C135,"Fixed","1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35" s="4">
        <f>IF($A135="","",IFERROR(VLOOKUP($A135,Component_Master!$A:$H,8,FALSE),""))</f>
        <v/>
      </c>
    </row>
    <row r="136">
      <c r="A136" s="4">
        <f>IF(Component_Master!A136="","",Component_Master!A136)</f>
        <v/>
      </c>
      <c r="B136" s="4">
        <f>IF($A136="","",IFERROR(VLOOKUP($A136,Component_Master!$A:$H,2,FALSE),""))</f>
        <v/>
      </c>
      <c r="C136" s="4">
        <f>IF($A136="","",IFERROR(VLOOKUP($A136,Component_Master!$A:$H,3,FALSE),""))</f>
        <v/>
      </c>
      <c r="D136" s="4">
        <f>IF($A136="","",IFERROR(VLOOKUP($A136,Component_Master!$A:$H,4,FALSE),""))</f>
        <v/>
      </c>
      <c r="E136" s="4">
        <f>IF($A136="","",IFERROR(VLOOKUP($A136,Component_Master!$A:$H,5,FALSE),""))</f>
        <v/>
      </c>
      <c r="F136" s="4">
        <f>IF($A136="","",IFERROR(VLOOKUP($A136,Component_Master!$A:$H,6,FALSE),""))</f>
        <v/>
      </c>
      <c r="G136" s="4">
        <f>IF($A136="","",IF(COUNTIFS(Project_Type_Master!$A:$A,Inputs!$B$4,Project_Type_Master!$B:$B,$A136,Project_Type_Master!$C:$C,"Yes")&gt;0,"Yes","No"))</f>
        <v/>
      </c>
      <c r="H136" s="4" t="inlineStr">
        <is>
          <t>No</t>
        </is>
      </c>
      <c r="I136" s="4">
        <f>IF($A136="","",IF(Inputs!$B$14="Yes",$G136,$H136))</f>
        <v/>
      </c>
      <c r="J136" s="4">
        <f>IF($A136="","",SWITCH($C136,"Fixed",1,"Per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36" s="12">
        <f>IF($A136="","",IFERROR(VLOOKUP($A136,Rate_Card!$A:$F,3,FALSE),0))</f>
        <v/>
      </c>
      <c r="L136" s="13">
        <f>IF($A136="","",IF($B136="Pass Through Cost",(1+Assumptions!$B$37)*(1+Assumptions!$B$38),IF($E136="External",1,IFERROR(VLOOKUP(Inputs!$B$11,Assumptions!$A$4:$B$6,2,FALSE),1))*IF(OR(ISNUMBER(SEARCH("Training",$A136)),ISNUMBER(SEARCH("Toolkit",$A136)),ISNUMBER(SEARCH("Site Engagement",$A136))),IFERROR(VLOOKUP(Inputs!$B$13,Assumptions!$A$16:$B$21,2,FALSE),1),1)*IF(OR(ISNUMBER(SEARCH("Review",$A136)),ISNUMBER(SEARCH("Oversight",$A136))),IFERROR(VLOOKUP(Inputs!$B$10,Assumptions!$A$25:$B$30,2,FALSE),1),1)*IF(OR($C136="Per Patient Per Visit",ISNUMBER(SEARCH("Follow-up",$A136))),IFERROR(VLOOKUP(Inputs!$B$12,Assumptions!$A$10:$B$12,2,FALSE),1),1)*IFERROR(Assumptions!$B$33,1)))</f>
        <v/>
      </c>
      <c r="M136" s="12">
        <f>IF($I136&lt;&gt;"Yes",0,$J136*$K136*$L136)</f>
        <v/>
      </c>
      <c r="N136" s="4">
        <f>IF($A136="","",SWITCH($C136,"Fixed","1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36" s="4">
        <f>IF($A136="","",IFERROR(VLOOKUP($A136,Component_Master!$A:$H,8,FALSE),""))</f>
        <v/>
      </c>
    </row>
    <row r="137">
      <c r="A137" s="4">
        <f>IF(Component_Master!A137="","",Component_Master!A137)</f>
        <v/>
      </c>
      <c r="B137" s="4">
        <f>IF($A137="","",IFERROR(VLOOKUP($A137,Component_Master!$A:$H,2,FALSE),""))</f>
        <v/>
      </c>
      <c r="C137" s="4">
        <f>IF($A137="","",IFERROR(VLOOKUP($A137,Component_Master!$A:$H,3,FALSE),""))</f>
        <v/>
      </c>
      <c r="D137" s="4">
        <f>IF($A137="","",IFERROR(VLOOKUP($A137,Component_Master!$A:$H,4,FALSE),""))</f>
        <v/>
      </c>
      <c r="E137" s="4">
        <f>IF($A137="","",IFERROR(VLOOKUP($A137,Component_Master!$A:$H,5,FALSE),""))</f>
        <v/>
      </c>
      <c r="F137" s="4">
        <f>IF($A137="","",IFERROR(VLOOKUP($A137,Component_Master!$A:$H,6,FALSE),""))</f>
        <v/>
      </c>
      <c r="G137" s="4">
        <f>IF($A137="","",IF(COUNTIFS(Project_Type_Master!$A:$A,Inputs!$B$4,Project_Type_Master!$B:$B,$A137,Project_Type_Master!$C:$C,"Yes")&gt;0,"Yes","No"))</f>
        <v/>
      </c>
      <c r="H137" s="4" t="inlineStr">
        <is>
          <t>No</t>
        </is>
      </c>
      <c r="I137" s="4">
        <f>IF($A137="","",IF(Inputs!$B$14="Yes",$G137,$H137))</f>
        <v/>
      </c>
      <c r="J137" s="4">
        <f>IF($A137="","",SWITCH($C137,"Fixed",1,"Per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37" s="12">
        <f>IF($A137="","",IFERROR(VLOOKUP($A137,Rate_Card!$A:$F,3,FALSE),0))</f>
        <v/>
      </c>
      <c r="L137" s="13">
        <f>IF($A137="","",IF($B137="Pass Through Cost",(1+Assumptions!$B$37)*(1+Assumptions!$B$38),IF($E137="External",1,IFERROR(VLOOKUP(Inputs!$B$11,Assumptions!$A$4:$B$6,2,FALSE),1))*IF(OR(ISNUMBER(SEARCH("Training",$A137)),ISNUMBER(SEARCH("Toolkit",$A137)),ISNUMBER(SEARCH("Site Engagement",$A137))),IFERROR(VLOOKUP(Inputs!$B$13,Assumptions!$A$16:$B$21,2,FALSE),1),1)*IF(OR(ISNUMBER(SEARCH("Review",$A137)),ISNUMBER(SEARCH("Oversight",$A137))),IFERROR(VLOOKUP(Inputs!$B$10,Assumptions!$A$25:$B$30,2,FALSE),1),1)*IF(OR($C137="Per Patient Per Visit",ISNUMBER(SEARCH("Follow-up",$A137))),IFERROR(VLOOKUP(Inputs!$B$12,Assumptions!$A$10:$B$12,2,FALSE),1),1)*IFERROR(Assumptions!$B$33,1)))</f>
        <v/>
      </c>
      <c r="M137" s="12">
        <f>IF($I137&lt;&gt;"Yes",0,$J137*$K137*$L137)</f>
        <v/>
      </c>
      <c r="N137" s="4">
        <f>IF($A137="","",SWITCH($C137,"Fixed","1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37" s="4">
        <f>IF($A137="","",IFERROR(VLOOKUP($A137,Component_Master!$A:$H,8,FALSE),""))</f>
        <v/>
      </c>
    </row>
    <row r="138">
      <c r="A138" s="4">
        <f>IF(Component_Master!A138="","",Component_Master!A138)</f>
        <v/>
      </c>
      <c r="B138" s="4">
        <f>IF($A138="","",IFERROR(VLOOKUP($A138,Component_Master!$A:$H,2,FALSE),""))</f>
        <v/>
      </c>
      <c r="C138" s="4">
        <f>IF($A138="","",IFERROR(VLOOKUP($A138,Component_Master!$A:$H,3,FALSE),""))</f>
        <v/>
      </c>
      <c r="D138" s="4">
        <f>IF($A138="","",IFERROR(VLOOKUP($A138,Component_Master!$A:$H,4,FALSE),""))</f>
        <v/>
      </c>
      <c r="E138" s="4">
        <f>IF($A138="","",IFERROR(VLOOKUP($A138,Component_Master!$A:$H,5,FALSE),""))</f>
        <v/>
      </c>
      <c r="F138" s="4">
        <f>IF($A138="","",IFERROR(VLOOKUP($A138,Component_Master!$A:$H,6,FALSE),""))</f>
        <v/>
      </c>
      <c r="G138" s="4">
        <f>IF($A138="","",IF(COUNTIFS(Project_Type_Master!$A:$A,Inputs!$B$4,Project_Type_Master!$B:$B,$A138,Project_Type_Master!$C:$C,"Yes")&gt;0,"Yes","No"))</f>
        <v/>
      </c>
      <c r="H138" s="4" t="inlineStr">
        <is>
          <t>No</t>
        </is>
      </c>
      <c r="I138" s="4">
        <f>IF($A138="","",IF(Inputs!$B$14="Yes",$G138,$H138))</f>
        <v/>
      </c>
      <c r="J138" s="4">
        <f>IF($A138="","",SWITCH($C138,"Fixed",1,"Per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38" s="12">
        <f>IF($A138="","",IFERROR(VLOOKUP($A138,Rate_Card!$A:$F,3,FALSE),0))</f>
        <v/>
      </c>
      <c r="L138" s="13">
        <f>IF($A138="","",IF($B138="Pass Through Cost",(1+Assumptions!$B$37)*(1+Assumptions!$B$38),IF($E138="External",1,IFERROR(VLOOKUP(Inputs!$B$11,Assumptions!$A$4:$B$6,2,FALSE),1))*IF(OR(ISNUMBER(SEARCH("Training",$A138)),ISNUMBER(SEARCH("Toolkit",$A138)),ISNUMBER(SEARCH("Site Engagement",$A138))),IFERROR(VLOOKUP(Inputs!$B$13,Assumptions!$A$16:$B$21,2,FALSE),1),1)*IF(OR(ISNUMBER(SEARCH("Review",$A138)),ISNUMBER(SEARCH("Oversight",$A138))),IFERROR(VLOOKUP(Inputs!$B$10,Assumptions!$A$25:$B$30,2,FALSE),1),1)*IF(OR($C138="Per Patient Per Visit",ISNUMBER(SEARCH("Follow-up",$A138))),IFERROR(VLOOKUP(Inputs!$B$12,Assumptions!$A$10:$B$12,2,FALSE),1),1)*IFERROR(Assumptions!$B$33,1)))</f>
        <v/>
      </c>
      <c r="M138" s="12">
        <f>IF($I138&lt;&gt;"Yes",0,$J138*$K138*$L138)</f>
        <v/>
      </c>
      <c r="N138" s="4">
        <f>IF($A138="","",SWITCH($C138,"Fixed","1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38" s="4">
        <f>IF($A138="","",IFERROR(VLOOKUP($A138,Component_Master!$A:$H,8,FALSE),""))</f>
        <v/>
      </c>
    </row>
    <row r="139">
      <c r="A139" s="4">
        <f>IF(Component_Master!A139="","",Component_Master!A139)</f>
        <v/>
      </c>
      <c r="B139" s="4">
        <f>IF($A139="","",IFERROR(VLOOKUP($A139,Component_Master!$A:$H,2,FALSE),""))</f>
        <v/>
      </c>
      <c r="C139" s="4">
        <f>IF($A139="","",IFERROR(VLOOKUP($A139,Component_Master!$A:$H,3,FALSE),""))</f>
        <v/>
      </c>
      <c r="D139" s="4">
        <f>IF($A139="","",IFERROR(VLOOKUP($A139,Component_Master!$A:$H,4,FALSE),""))</f>
        <v/>
      </c>
      <c r="E139" s="4">
        <f>IF($A139="","",IFERROR(VLOOKUP($A139,Component_Master!$A:$H,5,FALSE),""))</f>
        <v/>
      </c>
      <c r="F139" s="4">
        <f>IF($A139="","",IFERROR(VLOOKUP($A139,Component_Master!$A:$H,6,FALSE),""))</f>
        <v/>
      </c>
      <c r="G139" s="4">
        <f>IF($A139="","",IF(COUNTIFS(Project_Type_Master!$A:$A,Inputs!$B$4,Project_Type_Master!$B:$B,$A139,Project_Type_Master!$C:$C,"Yes")&gt;0,"Yes","No"))</f>
        <v/>
      </c>
      <c r="H139" s="4" t="inlineStr">
        <is>
          <t>No</t>
        </is>
      </c>
      <c r="I139" s="4">
        <f>IF($A139="","",IF(Inputs!$B$14="Yes",$G139,$H139))</f>
        <v/>
      </c>
      <c r="J139" s="4">
        <f>IF($A139="","",SWITCH($C139,"Fixed",1,"Per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39" s="12">
        <f>IF($A139="","",IFERROR(VLOOKUP($A139,Rate_Card!$A:$F,3,FALSE),0))</f>
        <v/>
      </c>
      <c r="L139" s="13">
        <f>IF($A139="","",IF($B139="Pass Through Cost",(1+Assumptions!$B$37)*(1+Assumptions!$B$38),IF($E139="External",1,IFERROR(VLOOKUP(Inputs!$B$11,Assumptions!$A$4:$B$6,2,FALSE),1))*IF(OR(ISNUMBER(SEARCH("Training",$A139)),ISNUMBER(SEARCH("Toolkit",$A139)),ISNUMBER(SEARCH("Site Engagement",$A139))),IFERROR(VLOOKUP(Inputs!$B$13,Assumptions!$A$16:$B$21,2,FALSE),1),1)*IF(OR(ISNUMBER(SEARCH("Review",$A139)),ISNUMBER(SEARCH("Oversight",$A139))),IFERROR(VLOOKUP(Inputs!$B$10,Assumptions!$A$25:$B$30,2,FALSE),1),1)*IF(OR($C139="Per Patient Per Visit",ISNUMBER(SEARCH("Follow-up",$A139))),IFERROR(VLOOKUP(Inputs!$B$12,Assumptions!$A$10:$B$12,2,FALSE),1),1)*IFERROR(Assumptions!$B$33,1)))</f>
        <v/>
      </c>
      <c r="M139" s="12">
        <f>IF($I139&lt;&gt;"Yes",0,$J139*$K139*$L139)</f>
        <v/>
      </c>
      <c r="N139" s="4">
        <f>IF($A139="","",SWITCH($C139,"Fixed","1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39" s="4">
        <f>IF($A139="","",IFERROR(VLOOKUP($A139,Component_Master!$A:$H,8,FALSE),""))</f>
        <v/>
      </c>
    </row>
    <row r="140">
      <c r="A140" s="4">
        <f>IF(Component_Master!A140="","",Component_Master!A140)</f>
        <v/>
      </c>
      <c r="B140" s="4">
        <f>IF($A140="","",IFERROR(VLOOKUP($A140,Component_Master!$A:$H,2,FALSE),""))</f>
        <v/>
      </c>
      <c r="C140" s="4">
        <f>IF($A140="","",IFERROR(VLOOKUP($A140,Component_Master!$A:$H,3,FALSE),""))</f>
        <v/>
      </c>
      <c r="D140" s="4">
        <f>IF($A140="","",IFERROR(VLOOKUP($A140,Component_Master!$A:$H,4,FALSE),""))</f>
        <v/>
      </c>
      <c r="E140" s="4">
        <f>IF($A140="","",IFERROR(VLOOKUP($A140,Component_Master!$A:$H,5,FALSE),""))</f>
        <v/>
      </c>
      <c r="F140" s="4">
        <f>IF($A140="","",IFERROR(VLOOKUP($A140,Component_Master!$A:$H,6,FALSE),""))</f>
        <v/>
      </c>
      <c r="G140" s="4">
        <f>IF($A140="","",IF(COUNTIFS(Project_Type_Master!$A:$A,Inputs!$B$4,Project_Type_Master!$B:$B,$A140,Project_Type_Master!$C:$C,"Yes")&gt;0,"Yes","No"))</f>
        <v/>
      </c>
      <c r="H140" s="4" t="inlineStr">
        <is>
          <t>No</t>
        </is>
      </c>
      <c r="I140" s="4">
        <f>IF($A140="","",IF(Inputs!$B$14="Yes",$G140,$H140))</f>
        <v/>
      </c>
      <c r="J140" s="4">
        <f>IF($A140="","",SWITCH($C140,"Fixed",1,"Per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40" s="12">
        <f>IF($A140="","",IFERROR(VLOOKUP($A140,Rate_Card!$A:$F,3,FALSE),0))</f>
        <v/>
      </c>
      <c r="L140" s="13">
        <f>IF($A140="","",IF($B140="Pass Through Cost",(1+Assumptions!$B$37)*(1+Assumptions!$B$38),IF($E140="External",1,IFERROR(VLOOKUP(Inputs!$B$11,Assumptions!$A$4:$B$6,2,FALSE),1))*IF(OR(ISNUMBER(SEARCH("Training",$A140)),ISNUMBER(SEARCH("Toolkit",$A140)),ISNUMBER(SEARCH("Site Engagement",$A140))),IFERROR(VLOOKUP(Inputs!$B$13,Assumptions!$A$16:$B$21,2,FALSE),1),1)*IF(OR(ISNUMBER(SEARCH("Review",$A140)),ISNUMBER(SEARCH("Oversight",$A140))),IFERROR(VLOOKUP(Inputs!$B$10,Assumptions!$A$25:$B$30,2,FALSE),1),1)*IF(OR($C140="Per Patient Per Visit",ISNUMBER(SEARCH("Follow-up",$A140))),IFERROR(VLOOKUP(Inputs!$B$12,Assumptions!$A$10:$B$12,2,FALSE),1),1)*IFERROR(Assumptions!$B$33,1)))</f>
        <v/>
      </c>
      <c r="M140" s="12">
        <f>IF($I140&lt;&gt;"Yes",0,$J140*$K140*$L140)</f>
        <v/>
      </c>
      <c r="N140" s="4">
        <f>IF($A140="","",SWITCH($C140,"Fixed","1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40" s="4">
        <f>IF($A140="","",IFERROR(VLOOKUP($A140,Component_Master!$A:$H,8,FALSE),""))</f>
        <v/>
      </c>
    </row>
    <row r="141">
      <c r="A141" s="4">
        <f>IF(Component_Master!A141="","",Component_Master!A141)</f>
        <v/>
      </c>
      <c r="B141" s="4">
        <f>IF($A141="","",IFERROR(VLOOKUP($A141,Component_Master!$A:$H,2,FALSE),""))</f>
        <v/>
      </c>
      <c r="C141" s="4">
        <f>IF($A141="","",IFERROR(VLOOKUP($A141,Component_Master!$A:$H,3,FALSE),""))</f>
        <v/>
      </c>
      <c r="D141" s="4">
        <f>IF($A141="","",IFERROR(VLOOKUP($A141,Component_Master!$A:$H,4,FALSE),""))</f>
        <v/>
      </c>
      <c r="E141" s="4">
        <f>IF($A141="","",IFERROR(VLOOKUP($A141,Component_Master!$A:$H,5,FALSE),""))</f>
        <v/>
      </c>
      <c r="F141" s="4">
        <f>IF($A141="","",IFERROR(VLOOKUP($A141,Component_Master!$A:$H,6,FALSE),""))</f>
        <v/>
      </c>
      <c r="G141" s="4">
        <f>IF($A141="","",IF(COUNTIFS(Project_Type_Master!$A:$A,Inputs!$B$4,Project_Type_Master!$B:$B,$A141,Project_Type_Master!$C:$C,"Yes")&gt;0,"Yes","No"))</f>
        <v/>
      </c>
      <c r="H141" s="4" t="inlineStr">
        <is>
          <t>No</t>
        </is>
      </c>
      <c r="I141" s="4">
        <f>IF($A141="","",IF(Inputs!$B$14="Yes",$G141,$H141))</f>
        <v/>
      </c>
      <c r="J141" s="4">
        <f>IF($A141="","",SWITCH($C141,"Fixed",1,"Per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41" s="12">
        <f>IF($A141="","",IFERROR(VLOOKUP($A141,Rate_Card!$A:$F,3,FALSE),0))</f>
        <v/>
      </c>
      <c r="L141" s="13">
        <f>IF($A141="","",IF($B141="Pass Through Cost",(1+Assumptions!$B$37)*(1+Assumptions!$B$38),IF($E141="External",1,IFERROR(VLOOKUP(Inputs!$B$11,Assumptions!$A$4:$B$6,2,FALSE),1))*IF(OR(ISNUMBER(SEARCH("Training",$A141)),ISNUMBER(SEARCH("Toolkit",$A141)),ISNUMBER(SEARCH("Site Engagement",$A141))),IFERROR(VLOOKUP(Inputs!$B$13,Assumptions!$A$16:$B$21,2,FALSE),1),1)*IF(OR(ISNUMBER(SEARCH("Review",$A141)),ISNUMBER(SEARCH("Oversight",$A141))),IFERROR(VLOOKUP(Inputs!$B$10,Assumptions!$A$25:$B$30,2,FALSE),1),1)*IF(OR($C141="Per Patient Per Visit",ISNUMBER(SEARCH("Follow-up",$A141))),IFERROR(VLOOKUP(Inputs!$B$12,Assumptions!$A$10:$B$12,2,FALSE),1),1)*IFERROR(Assumptions!$B$33,1)))</f>
        <v/>
      </c>
      <c r="M141" s="12">
        <f>IF($I141&lt;&gt;"Yes",0,$J141*$K141*$L141)</f>
        <v/>
      </c>
      <c r="N141" s="4">
        <f>IF($A141="","",SWITCH($C141,"Fixed","1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41" s="4">
        <f>IF($A141="","",IFERROR(VLOOKUP($A141,Component_Master!$A:$H,8,FALSE),""))</f>
        <v/>
      </c>
    </row>
    <row r="142">
      <c r="A142" s="4">
        <f>IF(Component_Master!A142="","",Component_Master!A142)</f>
        <v/>
      </c>
      <c r="B142" s="4">
        <f>IF($A142="","",IFERROR(VLOOKUP($A142,Component_Master!$A:$H,2,FALSE),""))</f>
        <v/>
      </c>
      <c r="C142" s="4">
        <f>IF($A142="","",IFERROR(VLOOKUP($A142,Component_Master!$A:$H,3,FALSE),""))</f>
        <v/>
      </c>
      <c r="D142" s="4">
        <f>IF($A142="","",IFERROR(VLOOKUP($A142,Component_Master!$A:$H,4,FALSE),""))</f>
        <v/>
      </c>
      <c r="E142" s="4">
        <f>IF($A142="","",IFERROR(VLOOKUP($A142,Component_Master!$A:$H,5,FALSE),""))</f>
        <v/>
      </c>
      <c r="F142" s="4">
        <f>IF($A142="","",IFERROR(VLOOKUP($A142,Component_Master!$A:$H,6,FALSE),""))</f>
        <v/>
      </c>
      <c r="G142" s="4">
        <f>IF($A142="","",IF(COUNTIFS(Project_Type_Master!$A:$A,Inputs!$B$4,Project_Type_Master!$B:$B,$A142,Project_Type_Master!$C:$C,"Yes")&gt;0,"Yes","No"))</f>
        <v/>
      </c>
      <c r="H142" s="4" t="inlineStr">
        <is>
          <t>No</t>
        </is>
      </c>
      <c r="I142" s="4">
        <f>IF($A142="","",IF(Inputs!$B$14="Yes",$G142,$H142))</f>
        <v/>
      </c>
      <c r="J142" s="4">
        <f>IF($A142="","",SWITCH($C142,"Fixed",1,"Per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42" s="12">
        <f>IF($A142="","",IFERROR(VLOOKUP($A142,Rate_Card!$A:$F,3,FALSE),0))</f>
        <v/>
      </c>
      <c r="L142" s="13">
        <f>IF($A142="","",IF($B142="Pass Through Cost",(1+Assumptions!$B$37)*(1+Assumptions!$B$38),IF($E142="External",1,IFERROR(VLOOKUP(Inputs!$B$11,Assumptions!$A$4:$B$6,2,FALSE),1))*IF(OR(ISNUMBER(SEARCH("Training",$A142)),ISNUMBER(SEARCH("Toolkit",$A142)),ISNUMBER(SEARCH("Site Engagement",$A142))),IFERROR(VLOOKUP(Inputs!$B$13,Assumptions!$A$16:$B$21,2,FALSE),1),1)*IF(OR(ISNUMBER(SEARCH("Review",$A142)),ISNUMBER(SEARCH("Oversight",$A142))),IFERROR(VLOOKUP(Inputs!$B$10,Assumptions!$A$25:$B$30,2,FALSE),1),1)*IF(OR($C142="Per Patient Per Visit",ISNUMBER(SEARCH("Follow-up",$A142))),IFERROR(VLOOKUP(Inputs!$B$12,Assumptions!$A$10:$B$12,2,FALSE),1),1)*IFERROR(Assumptions!$B$33,1)))</f>
        <v/>
      </c>
      <c r="M142" s="12">
        <f>IF($I142&lt;&gt;"Yes",0,$J142*$K142*$L142)</f>
        <v/>
      </c>
      <c r="N142" s="4">
        <f>IF($A142="","",SWITCH($C142,"Fixed","1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42" s="4">
        <f>IF($A142="","",IFERROR(VLOOKUP($A142,Component_Master!$A:$H,8,FALSE),""))</f>
        <v/>
      </c>
    </row>
    <row r="143">
      <c r="A143" s="4">
        <f>IF(Component_Master!A143="","",Component_Master!A143)</f>
        <v/>
      </c>
      <c r="B143" s="4">
        <f>IF($A143="","",IFERROR(VLOOKUP($A143,Component_Master!$A:$H,2,FALSE),""))</f>
        <v/>
      </c>
      <c r="C143" s="4">
        <f>IF($A143="","",IFERROR(VLOOKUP($A143,Component_Master!$A:$H,3,FALSE),""))</f>
        <v/>
      </c>
      <c r="D143" s="4">
        <f>IF($A143="","",IFERROR(VLOOKUP($A143,Component_Master!$A:$H,4,FALSE),""))</f>
        <v/>
      </c>
      <c r="E143" s="4">
        <f>IF($A143="","",IFERROR(VLOOKUP($A143,Component_Master!$A:$H,5,FALSE),""))</f>
        <v/>
      </c>
      <c r="F143" s="4">
        <f>IF($A143="","",IFERROR(VLOOKUP($A143,Component_Master!$A:$H,6,FALSE),""))</f>
        <v/>
      </c>
      <c r="G143" s="4">
        <f>IF($A143="","",IF(COUNTIFS(Project_Type_Master!$A:$A,Inputs!$B$4,Project_Type_Master!$B:$B,$A143,Project_Type_Master!$C:$C,"Yes")&gt;0,"Yes","No"))</f>
        <v/>
      </c>
      <c r="H143" s="4" t="inlineStr">
        <is>
          <t>No</t>
        </is>
      </c>
      <c r="I143" s="4">
        <f>IF($A143="","",IF(Inputs!$B$14="Yes",$G143,$H143))</f>
        <v/>
      </c>
      <c r="J143" s="4">
        <f>IF($A143="","",SWITCH($C143,"Fixed",1,"Per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43" s="12">
        <f>IF($A143="","",IFERROR(VLOOKUP($A143,Rate_Card!$A:$F,3,FALSE),0))</f>
        <v/>
      </c>
      <c r="L143" s="13">
        <f>IF($A143="","",IF($B143="Pass Through Cost",(1+Assumptions!$B$37)*(1+Assumptions!$B$38),IF($E143="External",1,IFERROR(VLOOKUP(Inputs!$B$11,Assumptions!$A$4:$B$6,2,FALSE),1))*IF(OR(ISNUMBER(SEARCH("Training",$A143)),ISNUMBER(SEARCH("Toolkit",$A143)),ISNUMBER(SEARCH("Site Engagement",$A143))),IFERROR(VLOOKUP(Inputs!$B$13,Assumptions!$A$16:$B$21,2,FALSE),1),1)*IF(OR(ISNUMBER(SEARCH("Review",$A143)),ISNUMBER(SEARCH("Oversight",$A143))),IFERROR(VLOOKUP(Inputs!$B$10,Assumptions!$A$25:$B$30,2,FALSE),1),1)*IF(OR($C143="Per Patient Per Visit",ISNUMBER(SEARCH("Follow-up",$A143))),IFERROR(VLOOKUP(Inputs!$B$12,Assumptions!$A$10:$B$12,2,FALSE),1),1)*IFERROR(Assumptions!$B$33,1)))</f>
        <v/>
      </c>
      <c r="M143" s="12">
        <f>IF($I143&lt;&gt;"Yes",0,$J143*$K143*$L143)</f>
        <v/>
      </c>
      <c r="N143" s="4">
        <f>IF($A143="","",SWITCH($C143,"Fixed","1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43" s="4">
        <f>IF($A143="","",IFERROR(VLOOKUP($A143,Component_Master!$A:$H,8,FALSE),""))</f>
        <v/>
      </c>
    </row>
    <row r="144">
      <c r="A144" s="4">
        <f>IF(Component_Master!A144="","",Component_Master!A144)</f>
        <v/>
      </c>
      <c r="B144" s="4">
        <f>IF($A144="","",IFERROR(VLOOKUP($A144,Component_Master!$A:$H,2,FALSE),""))</f>
        <v/>
      </c>
      <c r="C144" s="4">
        <f>IF($A144="","",IFERROR(VLOOKUP($A144,Component_Master!$A:$H,3,FALSE),""))</f>
        <v/>
      </c>
      <c r="D144" s="4">
        <f>IF($A144="","",IFERROR(VLOOKUP($A144,Component_Master!$A:$H,4,FALSE),""))</f>
        <v/>
      </c>
      <c r="E144" s="4">
        <f>IF($A144="","",IFERROR(VLOOKUP($A144,Component_Master!$A:$H,5,FALSE),""))</f>
        <v/>
      </c>
      <c r="F144" s="4">
        <f>IF($A144="","",IFERROR(VLOOKUP($A144,Component_Master!$A:$H,6,FALSE),""))</f>
        <v/>
      </c>
      <c r="G144" s="4">
        <f>IF($A144="","",IF(COUNTIFS(Project_Type_Master!$A:$A,Inputs!$B$4,Project_Type_Master!$B:$B,$A144,Project_Type_Master!$C:$C,"Yes")&gt;0,"Yes","No"))</f>
        <v/>
      </c>
      <c r="H144" s="4" t="inlineStr">
        <is>
          <t>No</t>
        </is>
      </c>
      <c r="I144" s="4">
        <f>IF($A144="","",IF(Inputs!$B$14="Yes",$G144,$H144))</f>
        <v/>
      </c>
      <c r="J144" s="4">
        <f>IF($A144="","",SWITCH($C144,"Fixed",1,"Per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44" s="12">
        <f>IF($A144="","",IFERROR(VLOOKUP($A144,Rate_Card!$A:$F,3,FALSE),0))</f>
        <v/>
      </c>
      <c r="L144" s="13">
        <f>IF($A144="","",IF($B144="Pass Through Cost",(1+Assumptions!$B$37)*(1+Assumptions!$B$38),IF($E144="External",1,IFERROR(VLOOKUP(Inputs!$B$11,Assumptions!$A$4:$B$6,2,FALSE),1))*IF(OR(ISNUMBER(SEARCH("Training",$A144)),ISNUMBER(SEARCH("Toolkit",$A144)),ISNUMBER(SEARCH("Site Engagement",$A144))),IFERROR(VLOOKUP(Inputs!$B$13,Assumptions!$A$16:$B$21,2,FALSE),1),1)*IF(OR(ISNUMBER(SEARCH("Review",$A144)),ISNUMBER(SEARCH("Oversight",$A144))),IFERROR(VLOOKUP(Inputs!$B$10,Assumptions!$A$25:$B$30,2,FALSE),1),1)*IF(OR($C144="Per Patient Per Visit",ISNUMBER(SEARCH("Follow-up",$A144))),IFERROR(VLOOKUP(Inputs!$B$12,Assumptions!$A$10:$B$12,2,FALSE),1),1)*IFERROR(Assumptions!$B$33,1)))</f>
        <v/>
      </c>
      <c r="M144" s="12">
        <f>IF($I144&lt;&gt;"Yes",0,$J144*$K144*$L144)</f>
        <v/>
      </c>
      <c r="N144" s="4">
        <f>IF($A144="","",SWITCH($C144,"Fixed","1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44" s="4">
        <f>IF($A144="","",IFERROR(VLOOKUP($A144,Component_Master!$A:$H,8,FALSE),""))</f>
        <v/>
      </c>
    </row>
    <row r="145">
      <c r="A145" s="4">
        <f>IF(Component_Master!A145="","",Component_Master!A145)</f>
        <v/>
      </c>
      <c r="B145" s="4">
        <f>IF($A145="","",IFERROR(VLOOKUP($A145,Component_Master!$A:$H,2,FALSE),""))</f>
        <v/>
      </c>
      <c r="C145" s="4">
        <f>IF($A145="","",IFERROR(VLOOKUP($A145,Component_Master!$A:$H,3,FALSE),""))</f>
        <v/>
      </c>
      <c r="D145" s="4">
        <f>IF($A145="","",IFERROR(VLOOKUP($A145,Component_Master!$A:$H,4,FALSE),""))</f>
        <v/>
      </c>
      <c r="E145" s="4">
        <f>IF($A145="","",IFERROR(VLOOKUP($A145,Component_Master!$A:$H,5,FALSE),""))</f>
        <v/>
      </c>
      <c r="F145" s="4">
        <f>IF($A145="","",IFERROR(VLOOKUP($A145,Component_Master!$A:$H,6,FALSE),""))</f>
        <v/>
      </c>
      <c r="G145" s="4">
        <f>IF($A145="","",IF(COUNTIFS(Project_Type_Master!$A:$A,Inputs!$B$4,Project_Type_Master!$B:$B,$A145,Project_Type_Master!$C:$C,"Yes")&gt;0,"Yes","No"))</f>
        <v/>
      </c>
      <c r="H145" s="4" t="inlineStr">
        <is>
          <t>No</t>
        </is>
      </c>
      <c r="I145" s="4">
        <f>IF($A145="","",IF(Inputs!$B$14="Yes",$G145,$H145))</f>
        <v/>
      </c>
      <c r="J145" s="4">
        <f>IF($A145="","",SWITCH($C145,"Fixed",1,"Per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45" s="12">
        <f>IF($A145="","",IFERROR(VLOOKUP($A145,Rate_Card!$A:$F,3,FALSE),0))</f>
        <v/>
      </c>
      <c r="L145" s="13">
        <f>IF($A145="","",IF($B145="Pass Through Cost",(1+Assumptions!$B$37)*(1+Assumptions!$B$38),IF($E145="External",1,IFERROR(VLOOKUP(Inputs!$B$11,Assumptions!$A$4:$B$6,2,FALSE),1))*IF(OR(ISNUMBER(SEARCH("Training",$A145)),ISNUMBER(SEARCH("Toolkit",$A145)),ISNUMBER(SEARCH("Site Engagement",$A145))),IFERROR(VLOOKUP(Inputs!$B$13,Assumptions!$A$16:$B$21,2,FALSE),1),1)*IF(OR(ISNUMBER(SEARCH("Review",$A145)),ISNUMBER(SEARCH("Oversight",$A145))),IFERROR(VLOOKUP(Inputs!$B$10,Assumptions!$A$25:$B$30,2,FALSE),1),1)*IF(OR($C145="Per Patient Per Visit",ISNUMBER(SEARCH("Follow-up",$A145))),IFERROR(VLOOKUP(Inputs!$B$12,Assumptions!$A$10:$B$12,2,FALSE),1),1)*IFERROR(Assumptions!$B$33,1)))</f>
        <v/>
      </c>
      <c r="M145" s="12">
        <f>IF($I145&lt;&gt;"Yes",0,$J145*$K145*$L145)</f>
        <v/>
      </c>
      <c r="N145" s="4">
        <f>IF($A145="","",SWITCH($C145,"Fixed","1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45" s="4">
        <f>IF($A145="","",IFERROR(VLOOKUP($A145,Component_Master!$A:$H,8,FALSE),""))</f>
        <v/>
      </c>
    </row>
    <row r="146">
      <c r="A146" s="4">
        <f>IF(Component_Master!A146="","",Component_Master!A146)</f>
        <v/>
      </c>
      <c r="B146" s="4">
        <f>IF($A146="","",IFERROR(VLOOKUP($A146,Component_Master!$A:$H,2,FALSE),""))</f>
        <v/>
      </c>
      <c r="C146" s="4">
        <f>IF($A146="","",IFERROR(VLOOKUP($A146,Component_Master!$A:$H,3,FALSE),""))</f>
        <v/>
      </c>
      <c r="D146" s="4">
        <f>IF($A146="","",IFERROR(VLOOKUP($A146,Component_Master!$A:$H,4,FALSE),""))</f>
        <v/>
      </c>
      <c r="E146" s="4">
        <f>IF($A146="","",IFERROR(VLOOKUP($A146,Component_Master!$A:$H,5,FALSE),""))</f>
        <v/>
      </c>
      <c r="F146" s="4">
        <f>IF($A146="","",IFERROR(VLOOKUP($A146,Component_Master!$A:$H,6,FALSE),""))</f>
        <v/>
      </c>
      <c r="G146" s="4">
        <f>IF($A146="","",IF(COUNTIFS(Project_Type_Master!$A:$A,Inputs!$B$4,Project_Type_Master!$B:$B,$A146,Project_Type_Master!$C:$C,"Yes")&gt;0,"Yes","No"))</f>
        <v/>
      </c>
      <c r="H146" s="4" t="inlineStr">
        <is>
          <t>No</t>
        </is>
      </c>
      <c r="I146" s="4">
        <f>IF($A146="","",IF(Inputs!$B$14="Yes",$G146,$H146))</f>
        <v/>
      </c>
      <c r="J146" s="4">
        <f>IF($A146="","",SWITCH($C146,"Fixed",1,"Per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46" s="12">
        <f>IF($A146="","",IFERROR(VLOOKUP($A146,Rate_Card!$A:$F,3,FALSE),0))</f>
        <v/>
      </c>
      <c r="L146" s="13">
        <f>IF($A146="","",IF($B146="Pass Through Cost",(1+Assumptions!$B$37)*(1+Assumptions!$B$38),IF($E146="External",1,IFERROR(VLOOKUP(Inputs!$B$11,Assumptions!$A$4:$B$6,2,FALSE),1))*IF(OR(ISNUMBER(SEARCH("Training",$A146)),ISNUMBER(SEARCH("Toolkit",$A146)),ISNUMBER(SEARCH("Site Engagement",$A146))),IFERROR(VLOOKUP(Inputs!$B$13,Assumptions!$A$16:$B$21,2,FALSE),1),1)*IF(OR(ISNUMBER(SEARCH("Review",$A146)),ISNUMBER(SEARCH("Oversight",$A146))),IFERROR(VLOOKUP(Inputs!$B$10,Assumptions!$A$25:$B$30,2,FALSE),1),1)*IF(OR($C146="Per Patient Per Visit",ISNUMBER(SEARCH("Follow-up",$A146))),IFERROR(VLOOKUP(Inputs!$B$12,Assumptions!$A$10:$B$12,2,FALSE),1),1)*IFERROR(Assumptions!$B$33,1)))</f>
        <v/>
      </c>
      <c r="M146" s="12">
        <f>IF($I146&lt;&gt;"Yes",0,$J146*$K146*$L146)</f>
        <v/>
      </c>
      <c r="N146" s="4">
        <f>IF($A146="","",SWITCH($C146,"Fixed","1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46" s="4">
        <f>IF($A146="","",IFERROR(VLOOKUP($A146,Component_Master!$A:$H,8,FALSE),""))</f>
        <v/>
      </c>
    </row>
    <row r="147">
      <c r="A147" s="4">
        <f>IF(Component_Master!A147="","",Component_Master!A147)</f>
        <v/>
      </c>
      <c r="B147" s="4">
        <f>IF($A147="","",IFERROR(VLOOKUP($A147,Component_Master!$A:$H,2,FALSE),""))</f>
        <v/>
      </c>
      <c r="C147" s="4">
        <f>IF($A147="","",IFERROR(VLOOKUP($A147,Component_Master!$A:$H,3,FALSE),""))</f>
        <v/>
      </c>
      <c r="D147" s="4">
        <f>IF($A147="","",IFERROR(VLOOKUP($A147,Component_Master!$A:$H,4,FALSE),""))</f>
        <v/>
      </c>
      <c r="E147" s="4">
        <f>IF($A147="","",IFERROR(VLOOKUP($A147,Component_Master!$A:$H,5,FALSE),""))</f>
        <v/>
      </c>
      <c r="F147" s="4">
        <f>IF($A147="","",IFERROR(VLOOKUP($A147,Component_Master!$A:$H,6,FALSE),""))</f>
        <v/>
      </c>
      <c r="G147" s="4">
        <f>IF($A147="","",IF(COUNTIFS(Project_Type_Master!$A:$A,Inputs!$B$4,Project_Type_Master!$B:$B,$A147,Project_Type_Master!$C:$C,"Yes")&gt;0,"Yes","No"))</f>
        <v/>
      </c>
      <c r="H147" s="4" t="inlineStr">
        <is>
          <t>No</t>
        </is>
      </c>
      <c r="I147" s="4">
        <f>IF($A147="","",IF(Inputs!$B$14="Yes",$G147,$H147))</f>
        <v/>
      </c>
      <c r="J147" s="4">
        <f>IF($A147="","",SWITCH($C147,"Fixed",1,"Per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47" s="12">
        <f>IF($A147="","",IFERROR(VLOOKUP($A147,Rate_Card!$A:$F,3,FALSE),0))</f>
        <v/>
      </c>
      <c r="L147" s="13">
        <f>IF($A147="","",IF($B147="Pass Through Cost",(1+Assumptions!$B$37)*(1+Assumptions!$B$38),IF($E147="External",1,IFERROR(VLOOKUP(Inputs!$B$11,Assumptions!$A$4:$B$6,2,FALSE),1))*IF(OR(ISNUMBER(SEARCH("Training",$A147)),ISNUMBER(SEARCH("Toolkit",$A147)),ISNUMBER(SEARCH("Site Engagement",$A147))),IFERROR(VLOOKUP(Inputs!$B$13,Assumptions!$A$16:$B$21,2,FALSE),1),1)*IF(OR(ISNUMBER(SEARCH("Review",$A147)),ISNUMBER(SEARCH("Oversight",$A147))),IFERROR(VLOOKUP(Inputs!$B$10,Assumptions!$A$25:$B$30,2,FALSE),1),1)*IF(OR($C147="Per Patient Per Visit",ISNUMBER(SEARCH("Follow-up",$A147))),IFERROR(VLOOKUP(Inputs!$B$12,Assumptions!$A$10:$B$12,2,FALSE),1),1)*IFERROR(Assumptions!$B$33,1)))</f>
        <v/>
      </c>
      <c r="M147" s="12">
        <f>IF($I147&lt;&gt;"Yes",0,$J147*$K147*$L147)</f>
        <v/>
      </c>
      <c r="N147" s="4">
        <f>IF($A147="","",SWITCH($C147,"Fixed","1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47" s="4">
        <f>IF($A147="","",IFERROR(VLOOKUP($A147,Component_Master!$A:$H,8,FALSE),""))</f>
        <v/>
      </c>
    </row>
    <row r="148">
      <c r="A148" s="4">
        <f>IF(Component_Master!A148="","",Component_Master!A148)</f>
        <v/>
      </c>
      <c r="B148" s="4">
        <f>IF($A148="","",IFERROR(VLOOKUP($A148,Component_Master!$A:$H,2,FALSE),""))</f>
        <v/>
      </c>
      <c r="C148" s="4">
        <f>IF($A148="","",IFERROR(VLOOKUP($A148,Component_Master!$A:$H,3,FALSE),""))</f>
        <v/>
      </c>
      <c r="D148" s="4">
        <f>IF($A148="","",IFERROR(VLOOKUP($A148,Component_Master!$A:$H,4,FALSE),""))</f>
        <v/>
      </c>
      <c r="E148" s="4">
        <f>IF($A148="","",IFERROR(VLOOKUP($A148,Component_Master!$A:$H,5,FALSE),""))</f>
        <v/>
      </c>
      <c r="F148" s="4">
        <f>IF($A148="","",IFERROR(VLOOKUP($A148,Component_Master!$A:$H,6,FALSE),""))</f>
        <v/>
      </c>
      <c r="G148" s="4">
        <f>IF($A148="","",IF(COUNTIFS(Project_Type_Master!$A:$A,Inputs!$B$4,Project_Type_Master!$B:$B,$A148,Project_Type_Master!$C:$C,"Yes")&gt;0,"Yes","No"))</f>
        <v/>
      </c>
      <c r="H148" s="4" t="inlineStr">
        <is>
          <t>No</t>
        </is>
      </c>
      <c r="I148" s="4">
        <f>IF($A148="","",IF(Inputs!$B$14="Yes",$G148,$H148))</f>
        <v/>
      </c>
      <c r="J148" s="4">
        <f>IF($A148="","",SWITCH($C148,"Fixed",1,"Per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48" s="12">
        <f>IF($A148="","",IFERROR(VLOOKUP($A148,Rate_Card!$A:$F,3,FALSE),0))</f>
        <v/>
      </c>
      <c r="L148" s="13">
        <f>IF($A148="","",IF($B148="Pass Through Cost",(1+Assumptions!$B$37)*(1+Assumptions!$B$38),IF($E148="External",1,IFERROR(VLOOKUP(Inputs!$B$11,Assumptions!$A$4:$B$6,2,FALSE),1))*IF(OR(ISNUMBER(SEARCH("Training",$A148)),ISNUMBER(SEARCH("Toolkit",$A148)),ISNUMBER(SEARCH("Site Engagement",$A148))),IFERROR(VLOOKUP(Inputs!$B$13,Assumptions!$A$16:$B$21,2,FALSE),1),1)*IF(OR(ISNUMBER(SEARCH("Review",$A148)),ISNUMBER(SEARCH("Oversight",$A148))),IFERROR(VLOOKUP(Inputs!$B$10,Assumptions!$A$25:$B$30,2,FALSE),1),1)*IF(OR($C148="Per Patient Per Visit",ISNUMBER(SEARCH("Follow-up",$A148))),IFERROR(VLOOKUP(Inputs!$B$12,Assumptions!$A$10:$B$12,2,FALSE),1),1)*IFERROR(Assumptions!$B$33,1)))</f>
        <v/>
      </c>
      <c r="M148" s="12">
        <f>IF($I148&lt;&gt;"Yes",0,$J148*$K148*$L148)</f>
        <v/>
      </c>
      <c r="N148" s="4">
        <f>IF($A148="","",SWITCH($C148,"Fixed","1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48" s="4">
        <f>IF($A148="","",IFERROR(VLOOKUP($A148,Component_Master!$A:$H,8,FALSE),""))</f>
        <v/>
      </c>
    </row>
    <row r="149">
      <c r="A149" s="4">
        <f>IF(Component_Master!A149="","",Component_Master!A149)</f>
        <v/>
      </c>
      <c r="B149" s="4">
        <f>IF($A149="","",IFERROR(VLOOKUP($A149,Component_Master!$A:$H,2,FALSE),""))</f>
        <v/>
      </c>
      <c r="C149" s="4">
        <f>IF($A149="","",IFERROR(VLOOKUP($A149,Component_Master!$A:$H,3,FALSE),""))</f>
        <v/>
      </c>
      <c r="D149" s="4">
        <f>IF($A149="","",IFERROR(VLOOKUP($A149,Component_Master!$A:$H,4,FALSE),""))</f>
        <v/>
      </c>
      <c r="E149" s="4">
        <f>IF($A149="","",IFERROR(VLOOKUP($A149,Component_Master!$A:$H,5,FALSE),""))</f>
        <v/>
      </c>
      <c r="F149" s="4">
        <f>IF($A149="","",IFERROR(VLOOKUP($A149,Component_Master!$A:$H,6,FALSE),""))</f>
        <v/>
      </c>
      <c r="G149" s="4">
        <f>IF($A149="","",IF(COUNTIFS(Project_Type_Master!$A:$A,Inputs!$B$4,Project_Type_Master!$B:$B,$A149,Project_Type_Master!$C:$C,"Yes")&gt;0,"Yes","No"))</f>
        <v/>
      </c>
      <c r="H149" s="4" t="inlineStr">
        <is>
          <t>No</t>
        </is>
      </c>
      <c r="I149" s="4">
        <f>IF($A149="","",IF(Inputs!$B$14="Yes",$G149,$H149))</f>
        <v/>
      </c>
      <c r="J149" s="4">
        <f>IF($A149="","",SWITCH($C149,"Fixed",1,"Per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49" s="12">
        <f>IF($A149="","",IFERROR(VLOOKUP($A149,Rate_Card!$A:$F,3,FALSE),0))</f>
        <v/>
      </c>
      <c r="L149" s="13">
        <f>IF($A149="","",IF($B149="Pass Through Cost",(1+Assumptions!$B$37)*(1+Assumptions!$B$38),IF($E149="External",1,IFERROR(VLOOKUP(Inputs!$B$11,Assumptions!$A$4:$B$6,2,FALSE),1))*IF(OR(ISNUMBER(SEARCH("Training",$A149)),ISNUMBER(SEARCH("Toolkit",$A149)),ISNUMBER(SEARCH("Site Engagement",$A149))),IFERROR(VLOOKUP(Inputs!$B$13,Assumptions!$A$16:$B$21,2,FALSE),1),1)*IF(OR(ISNUMBER(SEARCH("Review",$A149)),ISNUMBER(SEARCH("Oversight",$A149))),IFERROR(VLOOKUP(Inputs!$B$10,Assumptions!$A$25:$B$30,2,FALSE),1),1)*IF(OR($C149="Per Patient Per Visit",ISNUMBER(SEARCH("Follow-up",$A149))),IFERROR(VLOOKUP(Inputs!$B$12,Assumptions!$A$10:$B$12,2,FALSE),1),1)*IFERROR(Assumptions!$B$33,1)))</f>
        <v/>
      </c>
      <c r="M149" s="12">
        <f>IF($I149&lt;&gt;"Yes",0,$J149*$K149*$L149)</f>
        <v/>
      </c>
      <c r="N149" s="4">
        <f>IF($A149="","",SWITCH($C149,"Fixed","1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49" s="4">
        <f>IF($A149="","",IFERROR(VLOOKUP($A149,Component_Master!$A:$H,8,FALSE),""))</f>
        <v/>
      </c>
    </row>
    <row r="150">
      <c r="A150" s="4">
        <f>IF(Component_Master!A150="","",Component_Master!A150)</f>
        <v/>
      </c>
      <c r="B150" s="4">
        <f>IF($A150="","",IFERROR(VLOOKUP($A150,Component_Master!$A:$H,2,FALSE),""))</f>
        <v/>
      </c>
      <c r="C150" s="4">
        <f>IF($A150="","",IFERROR(VLOOKUP($A150,Component_Master!$A:$H,3,FALSE),""))</f>
        <v/>
      </c>
      <c r="D150" s="4">
        <f>IF($A150="","",IFERROR(VLOOKUP($A150,Component_Master!$A:$H,4,FALSE),""))</f>
        <v/>
      </c>
      <c r="E150" s="4">
        <f>IF($A150="","",IFERROR(VLOOKUP($A150,Component_Master!$A:$H,5,FALSE),""))</f>
        <v/>
      </c>
      <c r="F150" s="4">
        <f>IF($A150="","",IFERROR(VLOOKUP($A150,Component_Master!$A:$H,6,FALSE),""))</f>
        <v/>
      </c>
      <c r="G150" s="4">
        <f>IF($A150="","",IF(COUNTIFS(Project_Type_Master!$A:$A,Inputs!$B$4,Project_Type_Master!$B:$B,$A150,Project_Type_Master!$C:$C,"Yes")&gt;0,"Yes","No"))</f>
        <v/>
      </c>
      <c r="H150" s="4" t="inlineStr">
        <is>
          <t>No</t>
        </is>
      </c>
      <c r="I150" s="4">
        <f>IF($A150="","",IF(Inputs!$B$14="Yes",$G150,$H150))</f>
        <v/>
      </c>
      <c r="J150" s="4">
        <f>IF($A150="","",SWITCH($C150,"Fixed",1,"Per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50" s="12">
        <f>IF($A150="","",IFERROR(VLOOKUP($A150,Rate_Card!$A:$F,3,FALSE),0))</f>
        <v/>
      </c>
      <c r="L150" s="13">
        <f>IF($A150="","",IF($B150="Pass Through Cost",(1+Assumptions!$B$37)*(1+Assumptions!$B$38),IF($E150="External",1,IFERROR(VLOOKUP(Inputs!$B$11,Assumptions!$A$4:$B$6,2,FALSE),1))*IF(OR(ISNUMBER(SEARCH("Training",$A150)),ISNUMBER(SEARCH("Toolkit",$A150)),ISNUMBER(SEARCH("Site Engagement",$A150))),IFERROR(VLOOKUP(Inputs!$B$13,Assumptions!$A$16:$B$21,2,FALSE),1),1)*IF(OR(ISNUMBER(SEARCH("Review",$A150)),ISNUMBER(SEARCH("Oversight",$A150))),IFERROR(VLOOKUP(Inputs!$B$10,Assumptions!$A$25:$B$30,2,FALSE),1),1)*IF(OR($C150="Per Patient Per Visit",ISNUMBER(SEARCH("Follow-up",$A150))),IFERROR(VLOOKUP(Inputs!$B$12,Assumptions!$A$10:$B$12,2,FALSE),1),1)*IFERROR(Assumptions!$B$33,1)))</f>
        <v/>
      </c>
      <c r="M150" s="12">
        <f>IF($I150&lt;&gt;"Yes",0,$J150*$K150*$L150)</f>
        <v/>
      </c>
      <c r="N150" s="4">
        <f>IF($A150="","",SWITCH($C150,"Fixed","1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50" s="4">
        <f>IF($A150="","",IFERROR(VLOOKUP($A150,Component_Master!$A:$H,8,FALSE),""))</f>
        <v/>
      </c>
    </row>
    <row r="151">
      <c r="A151" s="4">
        <f>IF(Component_Master!A151="","",Component_Master!A151)</f>
        <v/>
      </c>
      <c r="B151" s="4">
        <f>IF($A151="","",IFERROR(VLOOKUP($A151,Component_Master!$A:$H,2,FALSE),""))</f>
        <v/>
      </c>
      <c r="C151" s="4">
        <f>IF($A151="","",IFERROR(VLOOKUP($A151,Component_Master!$A:$H,3,FALSE),""))</f>
        <v/>
      </c>
      <c r="D151" s="4">
        <f>IF($A151="","",IFERROR(VLOOKUP($A151,Component_Master!$A:$H,4,FALSE),""))</f>
        <v/>
      </c>
      <c r="E151" s="4">
        <f>IF($A151="","",IFERROR(VLOOKUP($A151,Component_Master!$A:$H,5,FALSE),""))</f>
        <v/>
      </c>
      <c r="F151" s="4">
        <f>IF($A151="","",IFERROR(VLOOKUP($A151,Component_Master!$A:$H,6,FALSE),""))</f>
        <v/>
      </c>
      <c r="G151" s="4">
        <f>IF($A151="","",IF(COUNTIFS(Project_Type_Master!$A:$A,Inputs!$B$4,Project_Type_Master!$B:$B,$A151,Project_Type_Master!$C:$C,"Yes")&gt;0,"Yes","No"))</f>
        <v/>
      </c>
      <c r="H151" s="4" t="inlineStr">
        <is>
          <t>No</t>
        </is>
      </c>
      <c r="I151" s="4">
        <f>IF($A151="","",IF(Inputs!$B$14="Yes",$G151,$H151))</f>
        <v/>
      </c>
      <c r="J151" s="4">
        <f>IF($A151="","",SWITCH($C151,"Fixed",1,"Per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51" s="12">
        <f>IF($A151="","",IFERROR(VLOOKUP($A151,Rate_Card!$A:$F,3,FALSE),0))</f>
        <v/>
      </c>
      <c r="L151" s="13">
        <f>IF($A151="","",IF($B151="Pass Through Cost",(1+Assumptions!$B$37)*(1+Assumptions!$B$38),IF($E151="External",1,IFERROR(VLOOKUP(Inputs!$B$11,Assumptions!$A$4:$B$6,2,FALSE),1))*IF(OR(ISNUMBER(SEARCH("Training",$A151)),ISNUMBER(SEARCH("Toolkit",$A151)),ISNUMBER(SEARCH("Site Engagement",$A151))),IFERROR(VLOOKUP(Inputs!$B$13,Assumptions!$A$16:$B$21,2,FALSE),1),1)*IF(OR(ISNUMBER(SEARCH("Review",$A151)),ISNUMBER(SEARCH("Oversight",$A151))),IFERROR(VLOOKUP(Inputs!$B$10,Assumptions!$A$25:$B$30,2,FALSE),1),1)*IF(OR($C151="Per Patient Per Visit",ISNUMBER(SEARCH("Follow-up",$A151))),IFERROR(VLOOKUP(Inputs!$B$12,Assumptions!$A$10:$B$12,2,FALSE),1),1)*IFERROR(Assumptions!$B$33,1)))</f>
        <v/>
      </c>
      <c r="M151" s="12">
        <f>IF($I151&lt;&gt;"Yes",0,$J151*$K151*$L151)</f>
        <v/>
      </c>
      <c r="N151" s="4">
        <f>IF($A151="","",SWITCH($C151,"Fixed","1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51" s="4">
        <f>IF($A151="","",IFERROR(VLOOKUP($A151,Component_Master!$A:$H,8,FALSE),""))</f>
        <v/>
      </c>
    </row>
    <row r="152">
      <c r="A152" s="4">
        <f>IF(Component_Master!A152="","",Component_Master!A152)</f>
        <v/>
      </c>
      <c r="B152" s="4">
        <f>IF($A152="","",IFERROR(VLOOKUP($A152,Component_Master!$A:$H,2,FALSE),""))</f>
        <v/>
      </c>
      <c r="C152" s="4">
        <f>IF($A152="","",IFERROR(VLOOKUP($A152,Component_Master!$A:$H,3,FALSE),""))</f>
        <v/>
      </c>
      <c r="D152" s="4">
        <f>IF($A152="","",IFERROR(VLOOKUP($A152,Component_Master!$A:$H,4,FALSE),""))</f>
        <v/>
      </c>
      <c r="E152" s="4">
        <f>IF($A152="","",IFERROR(VLOOKUP($A152,Component_Master!$A:$H,5,FALSE),""))</f>
        <v/>
      </c>
      <c r="F152" s="4">
        <f>IF($A152="","",IFERROR(VLOOKUP($A152,Component_Master!$A:$H,6,FALSE),""))</f>
        <v/>
      </c>
      <c r="G152" s="4">
        <f>IF($A152="","",IF(COUNTIFS(Project_Type_Master!$A:$A,Inputs!$B$4,Project_Type_Master!$B:$B,$A152,Project_Type_Master!$C:$C,"Yes")&gt;0,"Yes","No"))</f>
        <v/>
      </c>
      <c r="H152" s="4" t="inlineStr">
        <is>
          <t>No</t>
        </is>
      </c>
      <c r="I152" s="4">
        <f>IF($A152="","",IF(Inputs!$B$14="Yes",$G152,$H152))</f>
        <v/>
      </c>
      <c r="J152" s="4">
        <f>IF($A152="","",SWITCH($C152,"Fixed",1,"Per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52" s="12">
        <f>IF($A152="","",IFERROR(VLOOKUP($A152,Rate_Card!$A:$F,3,FALSE),0))</f>
        <v/>
      </c>
      <c r="L152" s="13">
        <f>IF($A152="","",IF($B152="Pass Through Cost",(1+Assumptions!$B$37)*(1+Assumptions!$B$38),IF($E152="External",1,IFERROR(VLOOKUP(Inputs!$B$11,Assumptions!$A$4:$B$6,2,FALSE),1))*IF(OR(ISNUMBER(SEARCH("Training",$A152)),ISNUMBER(SEARCH("Toolkit",$A152)),ISNUMBER(SEARCH("Site Engagement",$A152))),IFERROR(VLOOKUP(Inputs!$B$13,Assumptions!$A$16:$B$21,2,FALSE),1),1)*IF(OR(ISNUMBER(SEARCH("Review",$A152)),ISNUMBER(SEARCH("Oversight",$A152))),IFERROR(VLOOKUP(Inputs!$B$10,Assumptions!$A$25:$B$30,2,FALSE),1),1)*IF(OR($C152="Per Patient Per Visit",ISNUMBER(SEARCH("Follow-up",$A152))),IFERROR(VLOOKUP(Inputs!$B$12,Assumptions!$A$10:$B$12,2,FALSE),1),1)*IFERROR(Assumptions!$B$33,1)))</f>
        <v/>
      </c>
      <c r="M152" s="12">
        <f>IF($I152&lt;&gt;"Yes",0,$J152*$K152*$L152)</f>
        <v/>
      </c>
      <c r="N152" s="4">
        <f>IF($A152="","",SWITCH($C152,"Fixed","1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52" s="4">
        <f>IF($A152="","",IFERROR(VLOOKUP($A152,Component_Master!$A:$H,8,FALSE),""))</f>
        <v/>
      </c>
    </row>
    <row r="153">
      <c r="A153" s="4">
        <f>IF(Component_Master!A153="","",Component_Master!A153)</f>
        <v/>
      </c>
      <c r="B153" s="4">
        <f>IF($A153="","",IFERROR(VLOOKUP($A153,Component_Master!$A:$H,2,FALSE),""))</f>
        <v/>
      </c>
      <c r="C153" s="4">
        <f>IF($A153="","",IFERROR(VLOOKUP($A153,Component_Master!$A:$H,3,FALSE),""))</f>
        <v/>
      </c>
      <c r="D153" s="4">
        <f>IF($A153="","",IFERROR(VLOOKUP($A153,Component_Master!$A:$H,4,FALSE),""))</f>
        <v/>
      </c>
      <c r="E153" s="4">
        <f>IF($A153="","",IFERROR(VLOOKUP($A153,Component_Master!$A:$H,5,FALSE),""))</f>
        <v/>
      </c>
      <c r="F153" s="4">
        <f>IF($A153="","",IFERROR(VLOOKUP($A153,Component_Master!$A:$H,6,FALSE),""))</f>
        <v/>
      </c>
      <c r="G153" s="4">
        <f>IF($A153="","",IF(COUNTIFS(Project_Type_Master!$A:$A,Inputs!$B$4,Project_Type_Master!$B:$B,$A153,Project_Type_Master!$C:$C,"Yes")&gt;0,"Yes","No"))</f>
        <v/>
      </c>
      <c r="H153" s="4" t="inlineStr">
        <is>
          <t>No</t>
        </is>
      </c>
      <c r="I153" s="4">
        <f>IF($A153="","",IF(Inputs!$B$14="Yes",$G153,$H153))</f>
        <v/>
      </c>
      <c r="J153" s="4">
        <f>IF($A153="","",SWITCH($C153,"Fixed",1,"Per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53" s="12">
        <f>IF($A153="","",IFERROR(VLOOKUP($A153,Rate_Card!$A:$F,3,FALSE),0))</f>
        <v/>
      </c>
      <c r="L153" s="13">
        <f>IF($A153="","",IF($B153="Pass Through Cost",(1+Assumptions!$B$37)*(1+Assumptions!$B$38),IF($E153="External",1,IFERROR(VLOOKUP(Inputs!$B$11,Assumptions!$A$4:$B$6,2,FALSE),1))*IF(OR(ISNUMBER(SEARCH("Training",$A153)),ISNUMBER(SEARCH("Toolkit",$A153)),ISNUMBER(SEARCH("Site Engagement",$A153))),IFERROR(VLOOKUP(Inputs!$B$13,Assumptions!$A$16:$B$21,2,FALSE),1),1)*IF(OR(ISNUMBER(SEARCH("Review",$A153)),ISNUMBER(SEARCH("Oversight",$A153))),IFERROR(VLOOKUP(Inputs!$B$10,Assumptions!$A$25:$B$30,2,FALSE),1),1)*IF(OR($C153="Per Patient Per Visit",ISNUMBER(SEARCH("Follow-up",$A153))),IFERROR(VLOOKUP(Inputs!$B$12,Assumptions!$A$10:$B$12,2,FALSE),1),1)*IFERROR(Assumptions!$B$33,1)))</f>
        <v/>
      </c>
      <c r="M153" s="12">
        <f>IF($I153&lt;&gt;"Yes",0,$J153*$K153*$L153)</f>
        <v/>
      </c>
      <c r="N153" s="4">
        <f>IF($A153="","",SWITCH($C153,"Fixed","1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53" s="4">
        <f>IF($A153="","",IFERROR(VLOOKUP($A153,Component_Master!$A:$H,8,FALSE),""))</f>
        <v/>
      </c>
    </row>
    <row r="154">
      <c r="A154" s="4">
        <f>IF(Component_Master!A154="","",Component_Master!A154)</f>
        <v/>
      </c>
      <c r="B154" s="4">
        <f>IF($A154="","",IFERROR(VLOOKUP($A154,Component_Master!$A:$H,2,FALSE),""))</f>
        <v/>
      </c>
      <c r="C154" s="4">
        <f>IF($A154="","",IFERROR(VLOOKUP($A154,Component_Master!$A:$H,3,FALSE),""))</f>
        <v/>
      </c>
      <c r="D154" s="4">
        <f>IF($A154="","",IFERROR(VLOOKUP($A154,Component_Master!$A:$H,4,FALSE),""))</f>
        <v/>
      </c>
      <c r="E154" s="4">
        <f>IF($A154="","",IFERROR(VLOOKUP($A154,Component_Master!$A:$H,5,FALSE),""))</f>
        <v/>
      </c>
      <c r="F154" s="4">
        <f>IF($A154="","",IFERROR(VLOOKUP($A154,Component_Master!$A:$H,6,FALSE),""))</f>
        <v/>
      </c>
      <c r="G154" s="4">
        <f>IF($A154="","",IF(COUNTIFS(Project_Type_Master!$A:$A,Inputs!$B$4,Project_Type_Master!$B:$B,$A154,Project_Type_Master!$C:$C,"Yes")&gt;0,"Yes","No"))</f>
        <v/>
      </c>
      <c r="H154" s="4" t="inlineStr">
        <is>
          <t>No</t>
        </is>
      </c>
      <c r="I154" s="4">
        <f>IF($A154="","",IF(Inputs!$B$14="Yes",$G154,$H154))</f>
        <v/>
      </c>
      <c r="J154" s="4">
        <f>IF($A154="","",SWITCH($C154,"Fixed",1,"Per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54" s="12">
        <f>IF($A154="","",IFERROR(VLOOKUP($A154,Rate_Card!$A:$F,3,FALSE),0))</f>
        <v/>
      </c>
      <c r="L154" s="13">
        <f>IF($A154="","",IF($B154="Pass Through Cost",(1+Assumptions!$B$37)*(1+Assumptions!$B$38),IF($E154="External",1,IFERROR(VLOOKUP(Inputs!$B$11,Assumptions!$A$4:$B$6,2,FALSE),1))*IF(OR(ISNUMBER(SEARCH("Training",$A154)),ISNUMBER(SEARCH("Toolkit",$A154)),ISNUMBER(SEARCH("Site Engagement",$A154))),IFERROR(VLOOKUP(Inputs!$B$13,Assumptions!$A$16:$B$21,2,FALSE),1),1)*IF(OR(ISNUMBER(SEARCH("Review",$A154)),ISNUMBER(SEARCH("Oversight",$A154))),IFERROR(VLOOKUP(Inputs!$B$10,Assumptions!$A$25:$B$30,2,FALSE),1),1)*IF(OR($C154="Per Patient Per Visit",ISNUMBER(SEARCH("Follow-up",$A154))),IFERROR(VLOOKUP(Inputs!$B$12,Assumptions!$A$10:$B$12,2,FALSE),1),1)*IFERROR(Assumptions!$B$33,1)))</f>
        <v/>
      </c>
      <c r="M154" s="12">
        <f>IF($I154&lt;&gt;"Yes",0,$J154*$K154*$L154)</f>
        <v/>
      </c>
      <c r="N154" s="4">
        <f>IF($A154="","",SWITCH($C154,"Fixed","1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54" s="4">
        <f>IF($A154="","",IFERROR(VLOOKUP($A154,Component_Master!$A:$H,8,FALSE),""))</f>
        <v/>
      </c>
    </row>
    <row r="155">
      <c r="A155" s="4">
        <f>IF(Component_Master!A155="","",Component_Master!A155)</f>
        <v/>
      </c>
      <c r="B155" s="4">
        <f>IF($A155="","",IFERROR(VLOOKUP($A155,Component_Master!$A:$H,2,FALSE),""))</f>
        <v/>
      </c>
      <c r="C155" s="4">
        <f>IF($A155="","",IFERROR(VLOOKUP($A155,Component_Master!$A:$H,3,FALSE),""))</f>
        <v/>
      </c>
      <c r="D155" s="4">
        <f>IF($A155="","",IFERROR(VLOOKUP($A155,Component_Master!$A:$H,4,FALSE),""))</f>
        <v/>
      </c>
      <c r="E155" s="4">
        <f>IF($A155="","",IFERROR(VLOOKUP($A155,Component_Master!$A:$H,5,FALSE),""))</f>
        <v/>
      </c>
      <c r="F155" s="4">
        <f>IF($A155="","",IFERROR(VLOOKUP($A155,Component_Master!$A:$H,6,FALSE),""))</f>
        <v/>
      </c>
      <c r="G155" s="4">
        <f>IF($A155="","",IF(COUNTIFS(Project_Type_Master!$A:$A,Inputs!$B$4,Project_Type_Master!$B:$B,$A155,Project_Type_Master!$C:$C,"Yes")&gt;0,"Yes","No"))</f>
        <v/>
      </c>
      <c r="H155" s="4" t="inlineStr">
        <is>
          <t>No</t>
        </is>
      </c>
      <c r="I155" s="4">
        <f>IF($A155="","",IF(Inputs!$B$14="Yes",$G155,$H155))</f>
        <v/>
      </c>
      <c r="J155" s="4">
        <f>IF($A155="","",SWITCH($C155,"Fixed",1,"Per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55" s="12">
        <f>IF($A155="","",IFERROR(VLOOKUP($A155,Rate_Card!$A:$F,3,FALSE),0))</f>
        <v/>
      </c>
      <c r="L155" s="13">
        <f>IF($A155="","",IF($B155="Pass Through Cost",(1+Assumptions!$B$37)*(1+Assumptions!$B$38),IF($E155="External",1,IFERROR(VLOOKUP(Inputs!$B$11,Assumptions!$A$4:$B$6,2,FALSE),1))*IF(OR(ISNUMBER(SEARCH("Training",$A155)),ISNUMBER(SEARCH("Toolkit",$A155)),ISNUMBER(SEARCH("Site Engagement",$A155))),IFERROR(VLOOKUP(Inputs!$B$13,Assumptions!$A$16:$B$21,2,FALSE),1),1)*IF(OR(ISNUMBER(SEARCH("Review",$A155)),ISNUMBER(SEARCH("Oversight",$A155))),IFERROR(VLOOKUP(Inputs!$B$10,Assumptions!$A$25:$B$30,2,FALSE),1),1)*IF(OR($C155="Per Patient Per Visit",ISNUMBER(SEARCH("Follow-up",$A155))),IFERROR(VLOOKUP(Inputs!$B$12,Assumptions!$A$10:$B$12,2,FALSE),1),1)*IFERROR(Assumptions!$B$33,1)))</f>
        <v/>
      </c>
      <c r="M155" s="12">
        <f>IF($I155&lt;&gt;"Yes",0,$J155*$K155*$L155)</f>
        <v/>
      </c>
      <c r="N155" s="4">
        <f>IF($A155="","",SWITCH($C155,"Fixed","1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55" s="4">
        <f>IF($A155="","",IFERROR(VLOOKUP($A155,Component_Master!$A:$H,8,FALSE),""))</f>
        <v/>
      </c>
    </row>
    <row r="156">
      <c r="A156" s="4">
        <f>IF(Component_Master!A156="","",Component_Master!A156)</f>
        <v/>
      </c>
      <c r="B156" s="4">
        <f>IF($A156="","",IFERROR(VLOOKUP($A156,Component_Master!$A:$H,2,FALSE),""))</f>
        <v/>
      </c>
      <c r="C156" s="4">
        <f>IF($A156="","",IFERROR(VLOOKUP($A156,Component_Master!$A:$H,3,FALSE),""))</f>
        <v/>
      </c>
      <c r="D156" s="4">
        <f>IF($A156="","",IFERROR(VLOOKUP($A156,Component_Master!$A:$H,4,FALSE),""))</f>
        <v/>
      </c>
      <c r="E156" s="4">
        <f>IF($A156="","",IFERROR(VLOOKUP($A156,Component_Master!$A:$H,5,FALSE),""))</f>
        <v/>
      </c>
      <c r="F156" s="4">
        <f>IF($A156="","",IFERROR(VLOOKUP($A156,Component_Master!$A:$H,6,FALSE),""))</f>
        <v/>
      </c>
      <c r="G156" s="4">
        <f>IF($A156="","",IF(COUNTIFS(Project_Type_Master!$A:$A,Inputs!$B$4,Project_Type_Master!$B:$B,$A156,Project_Type_Master!$C:$C,"Yes")&gt;0,"Yes","No"))</f>
        <v/>
      </c>
      <c r="H156" s="4" t="inlineStr">
        <is>
          <t>No</t>
        </is>
      </c>
      <c r="I156" s="4">
        <f>IF($A156="","",IF(Inputs!$B$14="Yes",$G156,$H156))</f>
        <v/>
      </c>
      <c r="J156" s="4">
        <f>IF($A156="","",SWITCH($C156,"Fixed",1,"Per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56" s="12">
        <f>IF($A156="","",IFERROR(VLOOKUP($A156,Rate_Card!$A:$F,3,FALSE),0))</f>
        <v/>
      </c>
      <c r="L156" s="13">
        <f>IF($A156="","",IF($B156="Pass Through Cost",(1+Assumptions!$B$37)*(1+Assumptions!$B$38),IF($E156="External",1,IFERROR(VLOOKUP(Inputs!$B$11,Assumptions!$A$4:$B$6,2,FALSE),1))*IF(OR(ISNUMBER(SEARCH("Training",$A156)),ISNUMBER(SEARCH("Toolkit",$A156)),ISNUMBER(SEARCH("Site Engagement",$A156))),IFERROR(VLOOKUP(Inputs!$B$13,Assumptions!$A$16:$B$21,2,FALSE),1),1)*IF(OR(ISNUMBER(SEARCH("Review",$A156)),ISNUMBER(SEARCH("Oversight",$A156))),IFERROR(VLOOKUP(Inputs!$B$10,Assumptions!$A$25:$B$30,2,FALSE),1),1)*IF(OR($C156="Per Patient Per Visit",ISNUMBER(SEARCH("Follow-up",$A156))),IFERROR(VLOOKUP(Inputs!$B$12,Assumptions!$A$10:$B$12,2,FALSE),1),1)*IFERROR(Assumptions!$B$33,1)))</f>
        <v/>
      </c>
      <c r="M156" s="12">
        <f>IF($I156&lt;&gt;"Yes",0,$J156*$K156*$L156)</f>
        <v/>
      </c>
      <c r="N156" s="4">
        <f>IF($A156="","",SWITCH($C156,"Fixed","1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56" s="4">
        <f>IF($A156="","",IFERROR(VLOOKUP($A156,Component_Master!$A:$H,8,FALSE),""))</f>
        <v/>
      </c>
    </row>
    <row r="157">
      <c r="A157" s="4">
        <f>IF(Component_Master!A157="","",Component_Master!A157)</f>
        <v/>
      </c>
      <c r="B157" s="4">
        <f>IF($A157="","",IFERROR(VLOOKUP($A157,Component_Master!$A:$H,2,FALSE),""))</f>
        <v/>
      </c>
      <c r="C157" s="4">
        <f>IF($A157="","",IFERROR(VLOOKUP($A157,Component_Master!$A:$H,3,FALSE),""))</f>
        <v/>
      </c>
      <c r="D157" s="4">
        <f>IF($A157="","",IFERROR(VLOOKUP($A157,Component_Master!$A:$H,4,FALSE),""))</f>
        <v/>
      </c>
      <c r="E157" s="4">
        <f>IF($A157="","",IFERROR(VLOOKUP($A157,Component_Master!$A:$H,5,FALSE),""))</f>
        <v/>
      </c>
      <c r="F157" s="4">
        <f>IF($A157="","",IFERROR(VLOOKUP($A157,Component_Master!$A:$H,6,FALSE),""))</f>
        <v/>
      </c>
      <c r="G157" s="4">
        <f>IF($A157="","",IF(COUNTIFS(Project_Type_Master!$A:$A,Inputs!$B$4,Project_Type_Master!$B:$B,$A157,Project_Type_Master!$C:$C,"Yes")&gt;0,"Yes","No"))</f>
        <v/>
      </c>
      <c r="H157" s="4" t="inlineStr">
        <is>
          <t>No</t>
        </is>
      </c>
      <c r="I157" s="4">
        <f>IF($A157="","",IF(Inputs!$B$14="Yes",$G157,$H157))</f>
        <v/>
      </c>
      <c r="J157" s="4">
        <f>IF($A157="","",SWITCH($C157,"Fixed",1,"Per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57" s="12">
        <f>IF($A157="","",IFERROR(VLOOKUP($A157,Rate_Card!$A:$F,3,FALSE),0))</f>
        <v/>
      </c>
      <c r="L157" s="13">
        <f>IF($A157="","",IF($B157="Pass Through Cost",(1+Assumptions!$B$37)*(1+Assumptions!$B$38),IF($E157="External",1,IFERROR(VLOOKUP(Inputs!$B$11,Assumptions!$A$4:$B$6,2,FALSE),1))*IF(OR(ISNUMBER(SEARCH("Training",$A157)),ISNUMBER(SEARCH("Toolkit",$A157)),ISNUMBER(SEARCH("Site Engagement",$A157))),IFERROR(VLOOKUP(Inputs!$B$13,Assumptions!$A$16:$B$21,2,FALSE),1),1)*IF(OR(ISNUMBER(SEARCH("Review",$A157)),ISNUMBER(SEARCH("Oversight",$A157))),IFERROR(VLOOKUP(Inputs!$B$10,Assumptions!$A$25:$B$30,2,FALSE),1),1)*IF(OR($C157="Per Patient Per Visit",ISNUMBER(SEARCH("Follow-up",$A157))),IFERROR(VLOOKUP(Inputs!$B$12,Assumptions!$A$10:$B$12,2,FALSE),1),1)*IFERROR(Assumptions!$B$33,1)))</f>
        <v/>
      </c>
      <c r="M157" s="12">
        <f>IF($I157&lt;&gt;"Yes",0,$J157*$K157*$L157)</f>
        <v/>
      </c>
      <c r="N157" s="4">
        <f>IF($A157="","",SWITCH($C157,"Fixed","1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57" s="4">
        <f>IF($A157="","",IFERROR(VLOOKUP($A157,Component_Master!$A:$H,8,FALSE),""))</f>
        <v/>
      </c>
    </row>
    <row r="158">
      <c r="A158" s="4">
        <f>IF(Component_Master!A158="","",Component_Master!A158)</f>
        <v/>
      </c>
      <c r="B158" s="4">
        <f>IF($A158="","",IFERROR(VLOOKUP($A158,Component_Master!$A:$H,2,FALSE),""))</f>
        <v/>
      </c>
      <c r="C158" s="4">
        <f>IF($A158="","",IFERROR(VLOOKUP($A158,Component_Master!$A:$H,3,FALSE),""))</f>
        <v/>
      </c>
      <c r="D158" s="4">
        <f>IF($A158="","",IFERROR(VLOOKUP($A158,Component_Master!$A:$H,4,FALSE),""))</f>
        <v/>
      </c>
      <c r="E158" s="4">
        <f>IF($A158="","",IFERROR(VLOOKUP($A158,Component_Master!$A:$H,5,FALSE),""))</f>
        <v/>
      </c>
      <c r="F158" s="4">
        <f>IF($A158="","",IFERROR(VLOOKUP($A158,Component_Master!$A:$H,6,FALSE),""))</f>
        <v/>
      </c>
      <c r="G158" s="4">
        <f>IF($A158="","",IF(COUNTIFS(Project_Type_Master!$A:$A,Inputs!$B$4,Project_Type_Master!$B:$B,$A158,Project_Type_Master!$C:$C,"Yes")&gt;0,"Yes","No"))</f>
        <v/>
      </c>
      <c r="H158" s="4" t="inlineStr">
        <is>
          <t>No</t>
        </is>
      </c>
      <c r="I158" s="4">
        <f>IF($A158="","",IF(Inputs!$B$14="Yes",$G158,$H158))</f>
        <v/>
      </c>
      <c r="J158" s="4">
        <f>IF($A158="","",SWITCH($C158,"Fixed",1,"Per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58" s="12">
        <f>IF($A158="","",IFERROR(VLOOKUP($A158,Rate_Card!$A:$F,3,FALSE),0))</f>
        <v/>
      </c>
      <c r="L158" s="13">
        <f>IF($A158="","",IF($B158="Pass Through Cost",(1+Assumptions!$B$37)*(1+Assumptions!$B$38),IF($E158="External",1,IFERROR(VLOOKUP(Inputs!$B$11,Assumptions!$A$4:$B$6,2,FALSE),1))*IF(OR(ISNUMBER(SEARCH("Training",$A158)),ISNUMBER(SEARCH("Toolkit",$A158)),ISNUMBER(SEARCH("Site Engagement",$A158))),IFERROR(VLOOKUP(Inputs!$B$13,Assumptions!$A$16:$B$21,2,FALSE),1),1)*IF(OR(ISNUMBER(SEARCH("Review",$A158)),ISNUMBER(SEARCH("Oversight",$A158))),IFERROR(VLOOKUP(Inputs!$B$10,Assumptions!$A$25:$B$30,2,FALSE),1),1)*IF(OR($C158="Per Patient Per Visit",ISNUMBER(SEARCH("Follow-up",$A158))),IFERROR(VLOOKUP(Inputs!$B$12,Assumptions!$A$10:$B$12,2,FALSE),1),1)*IFERROR(Assumptions!$B$33,1)))</f>
        <v/>
      </c>
      <c r="M158" s="12">
        <f>IF($I158&lt;&gt;"Yes",0,$J158*$K158*$L158)</f>
        <v/>
      </c>
      <c r="N158" s="4">
        <f>IF($A158="","",SWITCH($C158,"Fixed","1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58" s="4">
        <f>IF($A158="","",IFERROR(VLOOKUP($A158,Component_Master!$A:$H,8,FALSE),""))</f>
        <v/>
      </c>
    </row>
    <row r="159">
      <c r="A159" s="4">
        <f>IF(Component_Master!A159="","",Component_Master!A159)</f>
        <v/>
      </c>
      <c r="B159" s="4">
        <f>IF($A159="","",IFERROR(VLOOKUP($A159,Component_Master!$A:$H,2,FALSE),""))</f>
        <v/>
      </c>
      <c r="C159" s="4">
        <f>IF($A159="","",IFERROR(VLOOKUP($A159,Component_Master!$A:$H,3,FALSE),""))</f>
        <v/>
      </c>
      <c r="D159" s="4">
        <f>IF($A159="","",IFERROR(VLOOKUP($A159,Component_Master!$A:$H,4,FALSE),""))</f>
        <v/>
      </c>
      <c r="E159" s="4">
        <f>IF($A159="","",IFERROR(VLOOKUP($A159,Component_Master!$A:$H,5,FALSE),""))</f>
        <v/>
      </c>
      <c r="F159" s="4">
        <f>IF($A159="","",IFERROR(VLOOKUP($A159,Component_Master!$A:$H,6,FALSE),""))</f>
        <v/>
      </c>
      <c r="G159" s="4">
        <f>IF($A159="","",IF(COUNTIFS(Project_Type_Master!$A:$A,Inputs!$B$4,Project_Type_Master!$B:$B,$A159,Project_Type_Master!$C:$C,"Yes")&gt;0,"Yes","No"))</f>
        <v/>
      </c>
      <c r="H159" s="4" t="inlineStr">
        <is>
          <t>No</t>
        </is>
      </c>
      <c r="I159" s="4">
        <f>IF($A159="","",IF(Inputs!$B$14="Yes",$G159,$H159))</f>
        <v/>
      </c>
      <c r="J159" s="4">
        <f>IF($A159="","",SWITCH($C159,"Fixed",1,"Per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59" s="12">
        <f>IF($A159="","",IFERROR(VLOOKUP($A159,Rate_Card!$A:$F,3,FALSE),0))</f>
        <v/>
      </c>
      <c r="L159" s="13">
        <f>IF($A159="","",IF($B159="Pass Through Cost",(1+Assumptions!$B$37)*(1+Assumptions!$B$38),IF($E159="External",1,IFERROR(VLOOKUP(Inputs!$B$11,Assumptions!$A$4:$B$6,2,FALSE),1))*IF(OR(ISNUMBER(SEARCH("Training",$A159)),ISNUMBER(SEARCH("Toolkit",$A159)),ISNUMBER(SEARCH("Site Engagement",$A159))),IFERROR(VLOOKUP(Inputs!$B$13,Assumptions!$A$16:$B$21,2,FALSE),1),1)*IF(OR(ISNUMBER(SEARCH("Review",$A159)),ISNUMBER(SEARCH("Oversight",$A159))),IFERROR(VLOOKUP(Inputs!$B$10,Assumptions!$A$25:$B$30,2,FALSE),1),1)*IF(OR($C159="Per Patient Per Visit",ISNUMBER(SEARCH("Follow-up",$A159))),IFERROR(VLOOKUP(Inputs!$B$12,Assumptions!$A$10:$B$12,2,FALSE),1),1)*IFERROR(Assumptions!$B$33,1)))</f>
        <v/>
      </c>
      <c r="M159" s="12">
        <f>IF($I159&lt;&gt;"Yes",0,$J159*$K159*$L159)</f>
        <v/>
      </c>
      <c r="N159" s="4">
        <f>IF($A159="","",SWITCH($C159,"Fixed","1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59" s="4">
        <f>IF($A159="","",IFERROR(VLOOKUP($A159,Component_Master!$A:$H,8,FALSE),""))</f>
        <v/>
      </c>
    </row>
    <row r="160">
      <c r="A160" s="4">
        <f>IF(Component_Master!A160="","",Component_Master!A160)</f>
        <v/>
      </c>
      <c r="B160" s="4">
        <f>IF($A160="","",IFERROR(VLOOKUP($A160,Component_Master!$A:$H,2,FALSE),""))</f>
        <v/>
      </c>
      <c r="C160" s="4">
        <f>IF($A160="","",IFERROR(VLOOKUP($A160,Component_Master!$A:$H,3,FALSE),""))</f>
        <v/>
      </c>
      <c r="D160" s="4">
        <f>IF($A160="","",IFERROR(VLOOKUP($A160,Component_Master!$A:$H,4,FALSE),""))</f>
        <v/>
      </c>
      <c r="E160" s="4">
        <f>IF($A160="","",IFERROR(VLOOKUP($A160,Component_Master!$A:$H,5,FALSE),""))</f>
        <v/>
      </c>
      <c r="F160" s="4">
        <f>IF($A160="","",IFERROR(VLOOKUP($A160,Component_Master!$A:$H,6,FALSE),""))</f>
        <v/>
      </c>
      <c r="G160" s="4">
        <f>IF($A160="","",IF(COUNTIFS(Project_Type_Master!$A:$A,Inputs!$B$4,Project_Type_Master!$B:$B,$A160,Project_Type_Master!$C:$C,"Yes")&gt;0,"Yes","No"))</f>
        <v/>
      </c>
      <c r="H160" s="4" t="inlineStr">
        <is>
          <t>No</t>
        </is>
      </c>
      <c r="I160" s="4">
        <f>IF($A160="","",IF(Inputs!$B$14="Yes",$G160,$H160))</f>
        <v/>
      </c>
      <c r="J160" s="4">
        <f>IF($A160="","",SWITCH($C160,"Fixed",1,"Per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60" s="12">
        <f>IF($A160="","",IFERROR(VLOOKUP($A160,Rate_Card!$A:$F,3,FALSE),0))</f>
        <v/>
      </c>
      <c r="L160" s="13">
        <f>IF($A160="","",IF($B160="Pass Through Cost",(1+Assumptions!$B$37)*(1+Assumptions!$B$38),IF($E160="External",1,IFERROR(VLOOKUP(Inputs!$B$11,Assumptions!$A$4:$B$6,2,FALSE),1))*IF(OR(ISNUMBER(SEARCH("Training",$A160)),ISNUMBER(SEARCH("Toolkit",$A160)),ISNUMBER(SEARCH("Site Engagement",$A160))),IFERROR(VLOOKUP(Inputs!$B$13,Assumptions!$A$16:$B$21,2,FALSE),1),1)*IF(OR(ISNUMBER(SEARCH("Review",$A160)),ISNUMBER(SEARCH("Oversight",$A160))),IFERROR(VLOOKUP(Inputs!$B$10,Assumptions!$A$25:$B$30,2,FALSE),1),1)*IF(OR($C160="Per Patient Per Visit",ISNUMBER(SEARCH("Follow-up",$A160))),IFERROR(VLOOKUP(Inputs!$B$12,Assumptions!$A$10:$B$12,2,FALSE),1),1)*IFERROR(Assumptions!$B$33,1)))</f>
        <v/>
      </c>
      <c r="M160" s="12">
        <f>IF($I160&lt;&gt;"Yes",0,$J160*$K160*$L160)</f>
        <v/>
      </c>
      <c r="N160" s="4">
        <f>IF($A160="","",SWITCH($C160,"Fixed","1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60" s="4">
        <f>IF($A160="","",IFERROR(VLOOKUP($A160,Component_Master!$A:$H,8,FALSE),""))</f>
        <v/>
      </c>
    </row>
    <row r="161">
      <c r="A161" s="4">
        <f>IF(Component_Master!A161="","",Component_Master!A161)</f>
        <v/>
      </c>
      <c r="B161" s="4">
        <f>IF($A161="","",IFERROR(VLOOKUP($A161,Component_Master!$A:$H,2,FALSE),""))</f>
        <v/>
      </c>
      <c r="C161" s="4">
        <f>IF($A161="","",IFERROR(VLOOKUP($A161,Component_Master!$A:$H,3,FALSE),""))</f>
        <v/>
      </c>
      <c r="D161" s="4">
        <f>IF($A161="","",IFERROR(VLOOKUP($A161,Component_Master!$A:$H,4,FALSE),""))</f>
        <v/>
      </c>
      <c r="E161" s="4">
        <f>IF($A161="","",IFERROR(VLOOKUP($A161,Component_Master!$A:$H,5,FALSE),""))</f>
        <v/>
      </c>
      <c r="F161" s="4">
        <f>IF($A161="","",IFERROR(VLOOKUP($A161,Component_Master!$A:$H,6,FALSE),""))</f>
        <v/>
      </c>
      <c r="G161" s="4">
        <f>IF($A161="","",IF(COUNTIFS(Project_Type_Master!$A:$A,Inputs!$B$4,Project_Type_Master!$B:$B,$A161,Project_Type_Master!$C:$C,"Yes")&gt;0,"Yes","No"))</f>
        <v/>
      </c>
      <c r="H161" s="4" t="inlineStr">
        <is>
          <t>No</t>
        </is>
      </c>
      <c r="I161" s="4">
        <f>IF($A161="","",IF(Inputs!$B$14="Yes",$G161,$H161))</f>
        <v/>
      </c>
      <c r="J161" s="4">
        <f>IF($A161="","",SWITCH($C161,"Fixed",1,"Per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61" s="12">
        <f>IF($A161="","",IFERROR(VLOOKUP($A161,Rate_Card!$A:$F,3,FALSE),0))</f>
        <v/>
      </c>
      <c r="L161" s="13">
        <f>IF($A161="","",IF($B161="Pass Through Cost",(1+Assumptions!$B$37)*(1+Assumptions!$B$38),IF($E161="External",1,IFERROR(VLOOKUP(Inputs!$B$11,Assumptions!$A$4:$B$6,2,FALSE),1))*IF(OR(ISNUMBER(SEARCH("Training",$A161)),ISNUMBER(SEARCH("Toolkit",$A161)),ISNUMBER(SEARCH("Site Engagement",$A161))),IFERROR(VLOOKUP(Inputs!$B$13,Assumptions!$A$16:$B$21,2,FALSE),1),1)*IF(OR(ISNUMBER(SEARCH("Review",$A161)),ISNUMBER(SEARCH("Oversight",$A161))),IFERROR(VLOOKUP(Inputs!$B$10,Assumptions!$A$25:$B$30,2,FALSE),1),1)*IF(OR($C161="Per Patient Per Visit",ISNUMBER(SEARCH("Follow-up",$A161))),IFERROR(VLOOKUP(Inputs!$B$12,Assumptions!$A$10:$B$12,2,FALSE),1),1)*IFERROR(Assumptions!$B$33,1)))</f>
        <v/>
      </c>
      <c r="M161" s="12">
        <f>IF($I161&lt;&gt;"Yes",0,$J161*$K161*$L161)</f>
        <v/>
      </c>
      <c r="N161" s="4">
        <f>IF($A161="","",SWITCH($C161,"Fixed","1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61" s="4">
        <f>IF($A161="","",IFERROR(VLOOKUP($A161,Component_Master!$A:$H,8,FALSE),""))</f>
        <v/>
      </c>
    </row>
    <row r="162">
      <c r="A162" s="4">
        <f>IF(Component_Master!A162="","",Component_Master!A162)</f>
        <v/>
      </c>
      <c r="B162" s="4">
        <f>IF($A162="","",IFERROR(VLOOKUP($A162,Component_Master!$A:$H,2,FALSE),""))</f>
        <v/>
      </c>
      <c r="C162" s="4">
        <f>IF($A162="","",IFERROR(VLOOKUP($A162,Component_Master!$A:$H,3,FALSE),""))</f>
        <v/>
      </c>
      <c r="D162" s="4">
        <f>IF($A162="","",IFERROR(VLOOKUP($A162,Component_Master!$A:$H,4,FALSE),""))</f>
        <v/>
      </c>
      <c r="E162" s="4">
        <f>IF($A162="","",IFERROR(VLOOKUP($A162,Component_Master!$A:$H,5,FALSE),""))</f>
        <v/>
      </c>
      <c r="F162" s="4">
        <f>IF($A162="","",IFERROR(VLOOKUP($A162,Component_Master!$A:$H,6,FALSE),""))</f>
        <v/>
      </c>
      <c r="G162" s="4">
        <f>IF($A162="","",IF(COUNTIFS(Project_Type_Master!$A:$A,Inputs!$B$4,Project_Type_Master!$B:$B,$A162,Project_Type_Master!$C:$C,"Yes")&gt;0,"Yes","No"))</f>
        <v/>
      </c>
      <c r="H162" s="4" t="inlineStr">
        <is>
          <t>No</t>
        </is>
      </c>
      <c r="I162" s="4">
        <f>IF($A162="","",IF(Inputs!$B$14="Yes",$G162,$H162))</f>
        <v/>
      </c>
      <c r="J162" s="4">
        <f>IF($A162="","",SWITCH($C162,"Fixed",1,"Per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62" s="12">
        <f>IF($A162="","",IFERROR(VLOOKUP($A162,Rate_Card!$A:$F,3,FALSE),0))</f>
        <v/>
      </c>
      <c r="L162" s="13">
        <f>IF($A162="","",IF($B162="Pass Through Cost",(1+Assumptions!$B$37)*(1+Assumptions!$B$38),IF($E162="External",1,IFERROR(VLOOKUP(Inputs!$B$11,Assumptions!$A$4:$B$6,2,FALSE),1))*IF(OR(ISNUMBER(SEARCH("Training",$A162)),ISNUMBER(SEARCH("Toolkit",$A162)),ISNUMBER(SEARCH("Site Engagement",$A162))),IFERROR(VLOOKUP(Inputs!$B$13,Assumptions!$A$16:$B$21,2,FALSE),1),1)*IF(OR(ISNUMBER(SEARCH("Review",$A162)),ISNUMBER(SEARCH("Oversight",$A162))),IFERROR(VLOOKUP(Inputs!$B$10,Assumptions!$A$25:$B$30,2,FALSE),1),1)*IF(OR($C162="Per Patient Per Visit",ISNUMBER(SEARCH("Follow-up",$A162))),IFERROR(VLOOKUP(Inputs!$B$12,Assumptions!$A$10:$B$12,2,FALSE),1),1)*IFERROR(Assumptions!$B$33,1)))</f>
        <v/>
      </c>
      <c r="M162" s="12">
        <f>IF($I162&lt;&gt;"Yes",0,$J162*$K162*$L162)</f>
        <v/>
      </c>
      <c r="N162" s="4">
        <f>IF($A162="","",SWITCH($C162,"Fixed","1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62" s="4">
        <f>IF($A162="","",IFERROR(VLOOKUP($A162,Component_Master!$A:$H,8,FALSE),""))</f>
        <v/>
      </c>
    </row>
    <row r="163">
      <c r="A163" s="4">
        <f>IF(Component_Master!A163="","",Component_Master!A163)</f>
        <v/>
      </c>
      <c r="B163" s="4">
        <f>IF($A163="","",IFERROR(VLOOKUP($A163,Component_Master!$A:$H,2,FALSE),""))</f>
        <v/>
      </c>
      <c r="C163" s="4">
        <f>IF($A163="","",IFERROR(VLOOKUP($A163,Component_Master!$A:$H,3,FALSE),""))</f>
        <v/>
      </c>
      <c r="D163" s="4">
        <f>IF($A163="","",IFERROR(VLOOKUP($A163,Component_Master!$A:$H,4,FALSE),""))</f>
        <v/>
      </c>
      <c r="E163" s="4">
        <f>IF($A163="","",IFERROR(VLOOKUP($A163,Component_Master!$A:$H,5,FALSE),""))</f>
        <v/>
      </c>
      <c r="F163" s="4">
        <f>IF($A163="","",IFERROR(VLOOKUP($A163,Component_Master!$A:$H,6,FALSE),""))</f>
        <v/>
      </c>
      <c r="G163" s="4">
        <f>IF($A163="","",IF(COUNTIFS(Project_Type_Master!$A:$A,Inputs!$B$4,Project_Type_Master!$B:$B,$A163,Project_Type_Master!$C:$C,"Yes")&gt;0,"Yes","No"))</f>
        <v/>
      </c>
      <c r="H163" s="4" t="inlineStr">
        <is>
          <t>No</t>
        </is>
      </c>
      <c r="I163" s="4">
        <f>IF($A163="","",IF(Inputs!$B$14="Yes",$G163,$H163))</f>
        <v/>
      </c>
      <c r="J163" s="4">
        <f>IF($A163="","",SWITCH($C163,"Fixed",1,"Per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63" s="12">
        <f>IF($A163="","",IFERROR(VLOOKUP($A163,Rate_Card!$A:$F,3,FALSE),0))</f>
        <v/>
      </c>
      <c r="L163" s="13">
        <f>IF($A163="","",IF($B163="Pass Through Cost",(1+Assumptions!$B$37)*(1+Assumptions!$B$38),IF($E163="External",1,IFERROR(VLOOKUP(Inputs!$B$11,Assumptions!$A$4:$B$6,2,FALSE),1))*IF(OR(ISNUMBER(SEARCH("Training",$A163)),ISNUMBER(SEARCH("Toolkit",$A163)),ISNUMBER(SEARCH("Site Engagement",$A163))),IFERROR(VLOOKUP(Inputs!$B$13,Assumptions!$A$16:$B$21,2,FALSE),1),1)*IF(OR(ISNUMBER(SEARCH("Review",$A163)),ISNUMBER(SEARCH("Oversight",$A163))),IFERROR(VLOOKUP(Inputs!$B$10,Assumptions!$A$25:$B$30,2,FALSE),1),1)*IF(OR($C163="Per Patient Per Visit",ISNUMBER(SEARCH("Follow-up",$A163))),IFERROR(VLOOKUP(Inputs!$B$12,Assumptions!$A$10:$B$12,2,FALSE),1),1)*IFERROR(Assumptions!$B$33,1)))</f>
        <v/>
      </c>
      <c r="M163" s="12">
        <f>IF($I163&lt;&gt;"Yes",0,$J163*$K163*$L163)</f>
        <v/>
      </c>
      <c r="N163" s="4">
        <f>IF($A163="","",SWITCH($C163,"Fixed","1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63" s="4">
        <f>IF($A163="","",IFERROR(VLOOKUP($A163,Component_Master!$A:$H,8,FALSE),""))</f>
        <v/>
      </c>
    </row>
    <row r="164">
      <c r="A164" s="4">
        <f>IF(Component_Master!A164="","",Component_Master!A164)</f>
        <v/>
      </c>
      <c r="B164" s="4">
        <f>IF($A164="","",IFERROR(VLOOKUP($A164,Component_Master!$A:$H,2,FALSE),""))</f>
        <v/>
      </c>
      <c r="C164" s="4">
        <f>IF($A164="","",IFERROR(VLOOKUP($A164,Component_Master!$A:$H,3,FALSE),""))</f>
        <v/>
      </c>
      <c r="D164" s="4">
        <f>IF($A164="","",IFERROR(VLOOKUP($A164,Component_Master!$A:$H,4,FALSE),""))</f>
        <v/>
      </c>
      <c r="E164" s="4">
        <f>IF($A164="","",IFERROR(VLOOKUP($A164,Component_Master!$A:$H,5,FALSE),""))</f>
        <v/>
      </c>
      <c r="F164" s="4">
        <f>IF($A164="","",IFERROR(VLOOKUP($A164,Component_Master!$A:$H,6,FALSE),""))</f>
        <v/>
      </c>
      <c r="G164" s="4">
        <f>IF($A164="","",IF(COUNTIFS(Project_Type_Master!$A:$A,Inputs!$B$4,Project_Type_Master!$B:$B,$A164,Project_Type_Master!$C:$C,"Yes")&gt;0,"Yes","No"))</f>
        <v/>
      </c>
      <c r="H164" s="4" t="inlineStr">
        <is>
          <t>No</t>
        </is>
      </c>
      <c r="I164" s="4">
        <f>IF($A164="","",IF(Inputs!$B$14="Yes",$G164,$H164))</f>
        <v/>
      </c>
      <c r="J164" s="4">
        <f>IF($A164="","",SWITCH($C164,"Fixed",1,"Per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64" s="12">
        <f>IF($A164="","",IFERROR(VLOOKUP($A164,Rate_Card!$A:$F,3,FALSE),0))</f>
        <v/>
      </c>
      <c r="L164" s="13">
        <f>IF($A164="","",IF($B164="Pass Through Cost",(1+Assumptions!$B$37)*(1+Assumptions!$B$38),IF($E164="External",1,IFERROR(VLOOKUP(Inputs!$B$11,Assumptions!$A$4:$B$6,2,FALSE),1))*IF(OR(ISNUMBER(SEARCH("Training",$A164)),ISNUMBER(SEARCH("Toolkit",$A164)),ISNUMBER(SEARCH("Site Engagement",$A164))),IFERROR(VLOOKUP(Inputs!$B$13,Assumptions!$A$16:$B$21,2,FALSE),1),1)*IF(OR(ISNUMBER(SEARCH("Review",$A164)),ISNUMBER(SEARCH("Oversight",$A164))),IFERROR(VLOOKUP(Inputs!$B$10,Assumptions!$A$25:$B$30,2,FALSE),1),1)*IF(OR($C164="Per Patient Per Visit",ISNUMBER(SEARCH("Follow-up",$A164))),IFERROR(VLOOKUP(Inputs!$B$12,Assumptions!$A$10:$B$12,2,FALSE),1),1)*IFERROR(Assumptions!$B$33,1)))</f>
        <v/>
      </c>
      <c r="M164" s="12">
        <f>IF($I164&lt;&gt;"Yes",0,$J164*$K164*$L164)</f>
        <v/>
      </c>
      <c r="N164" s="4">
        <f>IF($A164="","",SWITCH($C164,"Fixed","1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64" s="4">
        <f>IF($A164="","",IFERROR(VLOOKUP($A164,Component_Master!$A:$H,8,FALSE),""))</f>
        <v/>
      </c>
    </row>
    <row r="165">
      <c r="A165" s="4">
        <f>IF(Component_Master!A165="","",Component_Master!A165)</f>
        <v/>
      </c>
      <c r="B165" s="4">
        <f>IF($A165="","",IFERROR(VLOOKUP($A165,Component_Master!$A:$H,2,FALSE),""))</f>
        <v/>
      </c>
      <c r="C165" s="4">
        <f>IF($A165="","",IFERROR(VLOOKUP($A165,Component_Master!$A:$H,3,FALSE),""))</f>
        <v/>
      </c>
      <c r="D165" s="4">
        <f>IF($A165="","",IFERROR(VLOOKUP($A165,Component_Master!$A:$H,4,FALSE),""))</f>
        <v/>
      </c>
      <c r="E165" s="4">
        <f>IF($A165="","",IFERROR(VLOOKUP($A165,Component_Master!$A:$H,5,FALSE),""))</f>
        <v/>
      </c>
      <c r="F165" s="4">
        <f>IF($A165="","",IFERROR(VLOOKUP($A165,Component_Master!$A:$H,6,FALSE),""))</f>
        <v/>
      </c>
      <c r="G165" s="4">
        <f>IF($A165="","",IF(COUNTIFS(Project_Type_Master!$A:$A,Inputs!$B$4,Project_Type_Master!$B:$B,$A165,Project_Type_Master!$C:$C,"Yes")&gt;0,"Yes","No"))</f>
        <v/>
      </c>
      <c r="H165" s="4" t="inlineStr">
        <is>
          <t>No</t>
        </is>
      </c>
      <c r="I165" s="4">
        <f>IF($A165="","",IF(Inputs!$B$14="Yes",$G165,$H165))</f>
        <v/>
      </c>
      <c r="J165" s="4">
        <f>IF($A165="","",SWITCH($C165,"Fixed",1,"Per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65" s="12">
        <f>IF($A165="","",IFERROR(VLOOKUP($A165,Rate_Card!$A:$F,3,FALSE),0))</f>
        <v/>
      </c>
      <c r="L165" s="13">
        <f>IF($A165="","",IF($B165="Pass Through Cost",(1+Assumptions!$B$37)*(1+Assumptions!$B$38),IF($E165="External",1,IFERROR(VLOOKUP(Inputs!$B$11,Assumptions!$A$4:$B$6,2,FALSE),1))*IF(OR(ISNUMBER(SEARCH("Training",$A165)),ISNUMBER(SEARCH("Toolkit",$A165)),ISNUMBER(SEARCH("Site Engagement",$A165))),IFERROR(VLOOKUP(Inputs!$B$13,Assumptions!$A$16:$B$21,2,FALSE),1),1)*IF(OR(ISNUMBER(SEARCH("Review",$A165)),ISNUMBER(SEARCH("Oversight",$A165))),IFERROR(VLOOKUP(Inputs!$B$10,Assumptions!$A$25:$B$30,2,FALSE),1),1)*IF(OR($C165="Per Patient Per Visit",ISNUMBER(SEARCH("Follow-up",$A165))),IFERROR(VLOOKUP(Inputs!$B$12,Assumptions!$A$10:$B$12,2,FALSE),1),1)*IFERROR(Assumptions!$B$33,1)))</f>
        <v/>
      </c>
      <c r="M165" s="12">
        <f>IF($I165&lt;&gt;"Yes",0,$J165*$K165*$L165)</f>
        <v/>
      </c>
      <c r="N165" s="4">
        <f>IF($A165="","",SWITCH($C165,"Fixed","1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65" s="4">
        <f>IF($A165="","",IFERROR(VLOOKUP($A165,Component_Master!$A:$H,8,FALSE),""))</f>
        <v/>
      </c>
    </row>
    <row r="166">
      <c r="A166" s="4">
        <f>IF(Component_Master!A166="","",Component_Master!A166)</f>
        <v/>
      </c>
      <c r="B166" s="4">
        <f>IF($A166="","",IFERROR(VLOOKUP($A166,Component_Master!$A:$H,2,FALSE),""))</f>
        <v/>
      </c>
      <c r="C166" s="4">
        <f>IF($A166="","",IFERROR(VLOOKUP($A166,Component_Master!$A:$H,3,FALSE),""))</f>
        <v/>
      </c>
      <c r="D166" s="4">
        <f>IF($A166="","",IFERROR(VLOOKUP($A166,Component_Master!$A:$H,4,FALSE),""))</f>
        <v/>
      </c>
      <c r="E166" s="4">
        <f>IF($A166="","",IFERROR(VLOOKUP($A166,Component_Master!$A:$H,5,FALSE),""))</f>
        <v/>
      </c>
      <c r="F166" s="4">
        <f>IF($A166="","",IFERROR(VLOOKUP($A166,Component_Master!$A:$H,6,FALSE),""))</f>
        <v/>
      </c>
      <c r="G166" s="4">
        <f>IF($A166="","",IF(COUNTIFS(Project_Type_Master!$A:$A,Inputs!$B$4,Project_Type_Master!$B:$B,$A166,Project_Type_Master!$C:$C,"Yes")&gt;0,"Yes","No"))</f>
        <v/>
      </c>
      <c r="H166" s="4" t="inlineStr">
        <is>
          <t>No</t>
        </is>
      </c>
      <c r="I166" s="4">
        <f>IF($A166="","",IF(Inputs!$B$14="Yes",$G166,$H166))</f>
        <v/>
      </c>
      <c r="J166" s="4">
        <f>IF($A166="","",SWITCH($C166,"Fixed",1,"Per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66" s="12">
        <f>IF($A166="","",IFERROR(VLOOKUP($A166,Rate_Card!$A:$F,3,FALSE),0))</f>
        <v/>
      </c>
      <c r="L166" s="13">
        <f>IF($A166="","",IF($B166="Pass Through Cost",(1+Assumptions!$B$37)*(1+Assumptions!$B$38),IF($E166="External",1,IFERROR(VLOOKUP(Inputs!$B$11,Assumptions!$A$4:$B$6,2,FALSE),1))*IF(OR(ISNUMBER(SEARCH("Training",$A166)),ISNUMBER(SEARCH("Toolkit",$A166)),ISNUMBER(SEARCH("Site Engagement",$A166))),IFERROR(VLOOKUP(Inputs!$B$13,Assumptions!$A$16:$B$21,2,FALSE),1),1)*IF(OR(ISNUMBER(SEARCH("Review",$A166)),ISNUMBER(SEARCH("Oversight",$A166))),IFERROR(VLOOKUP(Inputs!$B$10,Assumptions!$A$25:$B$30,2,FALSE),1),1)*IF(OR($C166="Per Patient Per Visit",ISNUMBER(SEARCH("Follow-up",$A166))),IFERROR(VLOOKUP(Inputs!$B$12,Assumptions!$A$10:$B$12,2,FALSE),1),1)*IFERROR(Assumptions!$B$33,1)))</f>
        <v/>
      </c>
      <c r="M166" s="12">
        <f>IF($I166&lt;&gt;"Yes",0,$J166*$K166*$L166)</f>
        <v/>
      </c>
      <c r="N166" s="4">
        <f>IF($A166="","",SWITCH($C166,"Fixed","1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66" s="4">
        <f>IF($A166="","",IFERROR(VLOOKUP($A166,Component_Master!$A:$H,8,FALSE),""))</f>
        <v/>
      </c>
    </row>
    <row r="167">
      <c r="A167" s="4">
        <f>IF(Component_Master!A167="","",Component_Master!A167)</f>
        <v/>
      </c>
      <c r="B167" s="4">
        <f>IF($A167="","",IFERROR(VLOOKUP($A167,Component_Master!$A:$H,2,FALSE),""))</f>
        <v/>
      </c>
      <c r="C167" s="4">
        <f>IF($A167="","",IFERROR(VLOOKUP($A167,Component_Master!$A:$H,3,FALSE),""))</f>
        <v/>
      </c>
      <c r="D167" s="4">
        <f>IF($A167="","",IFERROR(VLOOKUP($A167,Component_Master!$A:$H,4,FALSE),""))</f>
        <v/>
      </c>
      <c r="E167" s="4">
        <f>IF($A167="","",IFERROR(VLOOKUP($A167,Component_Master!$A:$H,5,FALSE),""))</f>
        <v/>
      </c>
      <c r="F167" s="4">
        <f>IF($A167="","",IFERROR(VLOOKUP($A167,Component_Master!$A:$H,6,FALSE),""))</f>
        <v/>
      </c>
      <c r="G167" s="4">
        <f>IF($A167="","",IF(COUNTIFS(Project_Type_Master!$A:$A,Inputs!$B$4,Project_Type_Master!$B:$B,$A167,Project_Type_Master!$C:$C,"Yes")&gt;0,"Yes","No"))</f>
        <v/>
      </c>
      <c r="H167" s="4" t="inlineStr">
        <is>
          <t>No</t>
        </is>
      </c>
      <c r="I167" s="4">
        <f>IF($A167="","",IF(Inputs!$B$14="Yes",$G167,$H167))</f>
        <v/>
      </c>
      <c r="J167" s="4">
        <f>IF($A167="","",SWITCH($C167,"Fixed",1,"Per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67" s="12">
        <f>IF($A167="","",IFERROR(VLOOKUP($A167,Rate_Card!$A:$F,3,FALSE),0))</f>
        <v/>
      </c>
      <c r="L167" s="13">
        <f>IF($A167="","",IF($B167="Pass Through Cost",(1+Assumptions!$B$37)*(1+Assumptions!$B$38),IF($E167="External",1,IFERROR(VLOOKUP(Inputs!$B$11,Assumptions!$A$4:$B$6,2,FALSE),1))*IF(OR(ISNUMBER(SEARCH("Training",$A167)),ISNUMBER(SEARCH("Toolkit",$A167)),ISNUMBER(SEARCH("Site Engagement",$A167))),IFERROR(VLOOKUP(Inputs!$B$13,Assumptions!$A$16:$B$21,2,FALSE),1),1)*IF(OR(ISNUMBER(SEARCH("Review",$A167)),ISNUMBER(SEARCH("Oversight",$A167))),IFERROR(VLOOKUP(Inputs!$B$10,Assumptions!$A$25:$B$30,2,FALSE),1),1)*IF(OR($C167="Per Patient Per Visit",ISNUMBER(SEARCH("Follow-up",$A167))),IFERROR(VLOOKUP(Inputs!$B$12,Assumptions!$A$10:$B$12,2,FALSE),1),1)*IFERROR(Assumptions!$B$33,1)))</f>
        <v/>
      </c>
      <c r="M167" s="12">
        <f>IF($I167&lt;&gt;"Yes",0,$J167*$K167*$L167)</f>
        <v/>
      </c>
      <c r="N167" s="4">
        <f>IF($A167="","",SWITCH($C167,"Fixed","1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67" s="4">
        <f>IF($A167="","",IFERROR(VLOOKUP($A167,Component_Master!$A:$H,8,FALSE),""))</f>
        <v/>
      </c>
    </row>
    <row r="168">
      <c r="A168" s="4">
        <f>IF(Component_Master!A168="","",Component_Master!A168)</f>
        <v/>
      </c>
      <c r="B168" s="4">
        <f>IF($A168="","",IFERROR(VLOOKUP($A168,Component_Master!$A:$H,2,FALSE),""))</f>
        <v/>
      </c>
      <c r="C168" s="4">
        <f>IF($A168="","",IFERROR(VLOOKUP($A168,Component_Master!$A:$H,3,FALSE),""))</f>
        <v/>
      </c>
      <c r="D168" s="4">
        <f>IF($A168="","",IFERROR(VLOOKUP($A168,Component_Master!$A:$H,4,FALSE),""))</f>
        <v/>
      </c>
      <c r="E168" s="4">
        <f>IF($A168="","",IFERROR(VLOOKUP($A168,Component_Master!$A:$H,5,FALSE),""))</f>
        <v/>
      </c>
      <c r="F168" s="4">
        <f>IF($A168="","",IFERROR(VLOOKUP($A168,Component_Master!$A:$H,6,FALSE),""))</f>
        <v/>
      </c>
      <c r="G168" s="4">
        <f>IF($A168="","",IF(COUNTIFS(Project_Type_Master!$A:$A,Inputs!$B$4,Project_Type_Master!$B:$B,$A168,Project_Type_Master!$C:$C,"Yes")&gt;0,"Yes","No"))</f>
        <v/>
      </c>
      <c r="H168" s="4" t="inlineStr">
        <is>
          <t>No</t>
        </is>
      </c>
      <c r="I168" s="4">
        <f>IF($A168="","",IF(Inputs!$B$14="Yes",$G168,$H168))</f>
        <v/>
      </c>
      <c r="J168" s="4">
        <f>IF($A168="","",SWITCH($C168,"Fixed",1,"Per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68" s="12">
        <f>IF($A168="","",IFERROR(VLOOKUP($A168,Rate_Card!$A:$F,3,FALSE),0))</f>
        <v/>
      </c>
      <c r="L168" s="13">
        <f>IF($A168="","",IF($B168="Pass Through Cost",(1+Assumptions!$B$37)*(1+Assumptions!$B$38),IF($E168="External",1,IFERROR(VLOOKUP(Inputs!$B$11,Assumptions!$A$4:$B$6,2,FALSE),1))*IF(OR(ISNUMBER(SEARCH("Training",$A168)),ISNUMBER(SEARCH("Toolkit",$A168)),ISNUMBER(SEARCH("Site Engagement",$A168))),IFERROR(VLOOKUP(Inputs!$B$13,Assumptions!$A$16:$B$21,2,FALSE),1),1)*IF(OR(ISNUMBER(SEARCH("Review",$A168)),ISNUMBER(SEARCH("Oversight",$A168))),IFERROR(VLOOKUP(Inputs!$B$10,Assumptions!$A$25:$B$30,2,FALSE),1),1)*IF(OR($C168="Per Patient Per Visit",ISNUMBER(SEARCH("Follow-up",$A168))),IFERROR(VLOOKUP(Inputs!$B$12,Assumptions!$A$10:$B$12,2,FALSE),1),1)*IFERROR(Assumptions!$B$33,1)))</f>
        <v/>
      </c>
      <c r="M168" s="12">
        <f>IF($I168&lt;&gt;"Yes",0,$J168*$K168*$L168)</f>
        <v/>
      </c>
      <c r="N168" s="4">
        <f>IF($A168="","",SWITCH($C168,"Fixed","1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68" s="4">
        <f>IF($A168="","",IFERROR(VLOOKUP($A168,Component_Master!$A:$H,8,FALSE),""))</f>
        <v/>
      </c>
    </row>
    <row r="169">
      <c r="A169" s="4">
        <f>IF(Component_Master!A169="","",Component_Master!A169)</f>
        <v/>
      </c>
      <c r="B169" s="4">
        <f>IF($A169="","",IFERROR(VLOOKUP($A169,Component_Master!$A:$H,2,FALSE),""))</f>
        <v/>
      </c>
      <c r="C169" s="4">
        <f>IF($A169="","",IFERROR(VLOOKUP($A169,Component_Master!$A:$H,3,FALSE),""))</f>
        <v/>
      </c>
      <c r="D169" s="4">
        <f>IF($A169="","",IFERROR(VLOOKUP($A169,Component_Master!$A:$H,4,FALSE),""))</f>
        <v/>
      </c>
      <c r="E169" s="4">
        <f>IF($A169="","",IFERROR(VLOOKUP($A169,Component_Master!$A:$H,5,FALSE),""))</f>
        <v/>
      </c>
      <c r="F169" s="4">
        <f>IF($A169="","",IFERROR(VLOOKUP($A169,Component_Master!$A:$H,6,FALSE),""))</f>
        <v/>
      </c>
      <c r="G169" s="4">
        <f>IF($A169="","",IF(COUNTIFS(Project_Type_Master!$A:$A,Inputs!$B$4,Project_Type_Master!$B:$B,$A169,Project_Type_Master!$C:$C,"Yes")&gt;0,"Yes","No"))</f>
        <v/>
      </c>
      <c r="H169" s="4" t="inlineStr">
        <is>
          <t>No</t>
        </is>
      </c>
      <c r="I169" s="4">
        <f>IF($A169="","",IF(Inputs!$B$14="Yes",$G169,$H169))</f>
        <v/>
      </c>
      <c r="J169" s="4">
        <f>IF($A169="","",SWITCH($C169,"Fixed",1,"Per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69" s="12">
        <f>IF($A169="","",IFERROR(VLOOKUP($A169,Rate_Card!$A:$F,3,FALSE),0))</f>
        <v/>
      </c>
      <c r="L169" s="13">
        <f>IF($A169="","",IF($B169="Pass Through Cost",(1+Assumptions!$B$37)*(1+Assumptions!$B$38),IF($E169="External",1,IFERROR(VLOOKUP(Inputs!$B$11,Assumptions!$A$4:$B$6,2,FALSE),1))*IF(OR(ISNUMBER(SEARCH("Training",$A169)),ISNUMBER(SEARCH("Toolkit",$A169)),ISNUMBER(SEARCH("Site Engagement",$A169))),IFERROR(VLOOKUP(Inputs!$B$13,Assumptions!$A$16:$B$21,2,FALSE),1),1)*IF(OR(ISNUMBER(SEARCH("Review",$A169)),ISNUMBER(SEARCH("Oversight",$A169))),IFERROR(VLOOKUP(Inputs!$B$10,Assumptions!$A$25:$B$30,2,FALSE),1),1)*IF(OR($C169="Per Patient Per Visit",ISNUMBER(SEARCH("Follow-up",$A169))),IFERROR(VLOOKUP(Inputs!$B$12,Assumptions!$A$10:$B$12,2,FALSE),1),1)*IFERROR(Assumptions!$B$33,1)))</f>
        <v/>
      </c>
      <c r="M169" s="12">
        <f>IF($I169&lt;&gt;"Yes",0,$J169*$K169*$L169)</f>
        <v/>
      </c>
      <c r="N169" s="4">
        <f>IF($A169="","",SWITCH($C169,"Fixed","1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69" s="4">
        <f>IF($A169="","",IFERROR(VLOOKUP($A169,Component_Master!$A:$H,8,FALSE),""))</f>
        <v/>
      </c>
    </row>
    <row r="170">
      <c r="A170" s="4">
        <f>IF(Component_Master!A170="","",Component_Master!A170)</f>
        <v/>
      </c>
      <c r="B170" s="4">
        <f>IF($A170="","",IFERROR(VLOOKUP($A170,Component_Master!$A:$H,2,FALSE),""))</f>
        <v/>
      </c>
      <c r="C170" s="4">
        <f>IF($A170="","",IFERROR(VLOOKUP($A170,Component_Master!$A:$H,3,FALSE),""))</f>
        <v/>
      </c>
      <c r="D170" s="4">
        <f>IF($A170="","",IFERROR(VLOOKUP($A170,Component_Master!$A:$H,4,FALSE),""))</f>
        <v/>
      </c>
      <c r="E170" s="4">
        <f>IF($A170="","",IFERROR(VLOOKUP($A170,Component_Master!$A:$H,5,FALSE),""))</f>
        <v/>
      </c>
      <c r="F170" s="4">
        <f>IF($A170="","",IFERROR(VLOOKUP($A170,Component_Master!$A:$H,6,FALSE),""))</f>
        <v/>
      </c>
      <c r="G170" s="4">
        <f>IF($A170="","",IF(COUNTIFS(Project_Type_Master!$A:$A,Inputs!$B$4,Project_Type_Master!$B:$B,$A170,Project_Type_Master!$C:$C,"Yes")&gt;0,"Yes","No"))</f>
        <v/>
      </c>
      <c r="H170" s="4" t="inlineStr">
        <is>
          <t>No</t>
        </is>
      </c>
      <c r="I170" s="4">
        <f>IF($A170="","",IF(Inputs!$B$14="Yes",$G170,$H170))</f>
        <v/>
      </c>
      <c r="J170" s="4">
        <f>IF($A170="","",SWITCH($C170,"Fixed",1,"Per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70" s="12">
        <f>IF($A170="","",IFERROR(VLOOKUP($A170,Rate_Card!$A:$F,3,FALSE),0))</f>
        <v/>
      </c>
      <c r="L170" s="13">
        <f>IF($A170="","",IF($B170="Pass Through Cost",(1+Assumptions!$B$37)*(1+Assumptions!$B$38),IF($E170="External",1,IFERROR(VLOOKUP(Inputs!$B$11,Assumptions!$A$4:$B$6,2,FALSE),1))*IF(OR(ISNUMBER(SEARCH("Training",$A170)),ISNUMBER(SEARCH("Toolkit",$A170)),ISNUMBER(SEARCH("Site Engagement",$A170))),IFERROR(VLOOKUP(Inputs!$B$13,Assumptions!$A$16:$B$21,2,FALSE),1),1)*IF(OR(ISNUMBER(SEARCH("Review",$A170)),ISNUMBER(SEARCH("Oversight",$A170))),IFERROR(VLOOKUP(Inputs!$B$10,Assumptions!$A$25:$B$30,2,FALSE),1),1)*IF(OR($C170="Per Patient Per Visit",ISNUMBER(SEARCH("Follow-up",$A170))),IFERROR(VLOOKUP(Inputs!$B$12,Assumptions!$A$10:$B$12,2,FALSE),1),1)*IFERROR(Assumptions!$B$33,1)))</f>
        <v/>
      </c>
      <c r="M170" s="12">
        <f>IF($I170&lt;&gt;"Yes",0,$J170*$K170*$L170)</f>
        <v/>
      </c>
      <c r="N170" s="4">
        <f>IF($A170="","",SWITCH($C170,"Fixed","1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70" s="4">
        <f>IF($A170="","",IFERROR(VLOOKUP($A170,Component_Master!$A:$H,8,FALSE),""))</f>
        <v/>
      </c>
    </row>
    <row r="171">
      <c r="A171" s="4">
        <f>IF(Component_Master!A171="","",Component_Master!A171)</f>
        <v/>
      </c>
      <c r="B171" s="4">
        <f>IF($A171="","",IFERROR(VLOOKUP($A171,Component_Master!$A:$H,2,FALSE),""))</f>
        <v/>
      </c>
      <c r="C171" s="4">
        <f>IF($A171="","",IFERROR(VLOOKUP($A171,Component_Master!$A:$H,3,FALSE),""))</f>
        <v/>
      </c>
      <c r="D171" s="4">
        <f>IF($A171="","",IFERROR(VLOOKUP($A171,Component_Master!$A:$H,4,FALSE),""))</f>
        <v/>
      </c>
      <c r="E171" s="4">
        <f>IF($A171="","",IFERROR(VLOOKUP($A171,Component_Master!$A:$H,5,FALSE),""))</f>
        <v/>
      </c>
      <c r="F171" s="4">
        <f>IF($A171="","",IFERROR(VLOOKUP($A171,Component_Master!$A:$H,6,FALSE),""))</f>
        <v/>
      </c>
      <c r="G171" s="4">
        <f>IF($A171="","",IF(COUNTIFS(Project_Type_Master!$A:$A,Inputs!$B$4,Project_Type_Master!$B:$B,$A171,Project_Type_Master!$C:$C,"Yes")&gt;0,"Yes","No"))</f>
        <v/>
      </c>
      <c r="H171" s="4" t="inlineStr">
        <is>
          <t>No</t>
        </is>
      </c>
      <c r="I171" s="4">
        <f>IF($A171="","",IF(Inputs!$B$14="Yes",$G171,$H171))</f>
        <v/>
      </c>
      <c r="J171" s="4">
        <f>IF($A171="","",SWITCH($C171,"Fixed",1,"Per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71" s="12">
        <f>IF($A171="","",IFERROR(VLOOKUP($A171,Rate_Card!$A:$F,3,FALSE),0))</f>
        <v/>
      </c>
      <c r="L171" s="13">
        <f>IF($A171="","",IF($B171="Pass Through Cost",(1+Assumptions!$B$37)*(1+Assumptions!$B$38),IF($E171="External",1,IFERROR(VLOOKUP(Inputs!$B$11,Assumptions!$A$4:$B$6,2,FALSE),1))*IF(OR(ISNUMBER(SEARCH("Training",$A171)),ISNUMBER(SEARCH("Toolkit",$A171)),ISNUMBER(SEARCH("Site Engagement",$A171))),IFERROR(VLOOKUP(Inputs!$B$13,Assumptions!$A$16:$B$21,2,FALSE),1),1)*IF(OR(ISNUMBER(SEARCH("Review",$A171)),ISNUMBER(SEARCH("Oversight",$A171))),IFERROR(VLOOKUP(Inputs!$B$10,Assumptions!$A$25:$B$30,2,FALSE),1),1)*IF(OR($C171="Per Patient Per Visit",ISNUMBER(SEARCH("Follow-up",$A171))),IFERROR(VLOOKUP(Inputs!$B$12,Assumptions!$A$10:$B$12,2,FALSE),1),1)*IFERROR(Assumptions!$B$33,1)))</f>
        <v/>
      </c>
      <c r="M171" s="12">
        <f>IF($I171&lt;&gt;"Yes",0,$J171*$K171*$L171)</f>
        <v/>
      </c>
      <c r="N171" s="4">
        <f>IF($A171="","",SWITCH($C171,"Fixed","1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71" s="4">
        <f>IF($A171="","",IFERROR(VLOOKUP($A171,Component_Master!$A:$H,8,FALSE),""))</f>
        <v/>
      </c>
    </row>
    <row r="172">
      <c r="A172" s="4">
        <f>IF(Component_Master!A172="","",Component_Master!A172)</f>
        <v/>
      </c>
      <c r="B172" s="4">
        <f>IF($A172="","",IFERROR(VLOOKUP($A172,Component_Master!$A:$H,2,FALSE),""))</f>
        <v/>
      </c>
      <c r="C172" s="4">
        <f>IF($A172="","",IFERROR(VLOOKUP($A172,Component_Master!$A:$H,3,FALSE),""))</f>
        <v/>
      </c>
      <c r="D172" s="4">
        <f>IF($A172="","",IFERROR(VLOOKUP($A172,Component_Master!$A:$H,4,FALSE),""))</f>
        <v/>
      </c>
      <c r="E172" s="4">
        <f>IF($A172="","",IFERROR(VLOOKUP($A172,Component_Master!$A:$H,5,FALSE),""))</f>
        <v/>
      </c>
      <c r="F172" s="4">
        <f>IF($A172="","",IFERROR(VLOOKUP($A172,Component_Master!$A:$H,6,FALSE),""))</f>
        <v/>
      </c>
      <c r="G172" s="4">
        <f>IF($A172="","",IF(COUNTIFS(Project_Type_Master!$A:$A,Inputs!$B$4,Project_Type_Master!$B:$B,$A172,Project_Type_Master!$C:$C,"Yes")&gt;0,"Yes","No"))</f>
        <v/>
      </c>
      <c r="H172" s="4" t="inlineStr">
        <is>
          <t>No</t>
        </is>
      </c>
      <c r="I172" s="4">
        <f>IF($A172="","",IF(Inputs!$B$14="Yes",$G172,$H172))</f>
        <v/>
      </c>
      <c r="J172" s="4">
        <f>IF($A172="","",SWITCH($C172,"Fixed",1,"Per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72" s="12">
        <f>IF($A172="","",IFERROR(VLOOKUP($A172,Rate_Card!$A:$F,3,FALSE),0))</f>
        <v/>
      </c>
      <c r="L172" s="13">
        <f>IF($A172="","",IF($B172="Pass Through Cost",(1+Assumptions!$B$37)*(1+Assumptions!$B$38),IF($E172="External",1,IFERROR(VLOOKUP(Inputs!$B$11,Assumptions!$A$4:$B$6,2,FALSE),1))*IF(OR(ISNUMBER(SEARCH("Training",$A172)),ISNUMBER(SEARCH("Toolkit",$A172)),ISNUMBER(SEARCH("Site Engagement",$A172))),IFERROR(VLOOKUP(Inputs!$B$13,Assumptions!$A$16:$B$21,2,FALSE),1),1)*IF(OR(ISNUMBER(SEARCH("Review",$A172)),ISNUMBER(SEARCH("Oversight",$A172))),IFERROR(VLOOKUP(Inputs!$B$10,Assumptions!$A$25:$B$30,2,FALSE),1),1)*IF(OR($C172="Per Patient Per Visit",ISNUMBER(SEARCH("Follow-up",$A172))),IFERROR(VLOOKUP(Inputs!$B$12,Assumptions!$A$10:$B$12,2,FALSE),1),1)*IFERROR(Assumptions!$B$33,1)))</f>
        <v/>
      </c>
      <c r="M172" s="12">
        <f>IF($I172&lt;&gt;"Yes",0,$J172*$K172*$L172)</f>
        <v/>
      </c>
      <c r="N172" s="4">
        <f>IF($A172="","",SWITCH($C172,"Fixed","1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72" s="4">
        <f>IF($A172="","",IFERROR(VLOOKUP($A172,Component_Master!$A:$H,8,FALSE),""))</f>
        <v/>
      </c>
    </row>
    <row r="173">
      <c r="A173" s="4">
        <f>IF(Component_Master!A173="","",Component_Master!A173)</f>
        <v/>
      </c>
      <c r="B173" s="4">
        <f>IF($A173="","",IFERROR(VLOOKUP($A173,Component_Master!$A:$H,2,FALSE),""))</f>
        <v/>
      </c>
      <c r="C173" s="4">
        <f>IF($A173="","",IFERROR(VLOOKUP($A173,Component_Master!$A:$H,3,FALSE),""))</f>
        <v/>
      </c>
      <c r="D173" s="4">
        <f>IF($A173="","",IFERROR(VLOOKUP($A173,Component_Master!$A:$H,4,FALSE),""))</f>
        <v/>
      </c>
      <c r="E173" s="4">
        <f>IF($A173="","",IFERROR(VLOOKUP($A173,Component_Master!$A:$H,5,FALSE),""))</f>
        <v/>
      </c>
      <c r="F173" s="4">
        <f>IF($A173="","",IFERROR(VLOOKUP($A173,Component_Master!$A:$H,6,FALSE),""))</f>
        <v/>
      </c>
      <c r="G173" s="4">
        <f>IF($A173="","",IF(COUNTIFS(Project_Type_Master!$A:$A,Inputs!$B$4,Project_Type_Master!$B:$B,$A173,Project_Type_Master!$C:$C,"Yes")&gt;0,"Yes","No"))</f>
        <v/>
      </c>
      <c r="H173" s="4" t="inlineStr">
        <is>
          <t>No</t>
        </is>
      </c>
      <c r="I173" s="4">
        <f>IF($A173="","",IF(Inputs!$B$14="Yes",$G173,$H173))</f>
        <v/>
      </c>
      <c r="J173" s="4">
        <f>IF($A173="","",SWITCH($C173,"Fixed",1,"Per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73" s="12">
        <f>IF($A173="","",IFERROR(VLOOKUP($A173,Rate_Card!$A:$F,3,FALSE),0))</f>
        <v/>
      </c>
      <c r="L173" s="13">
        <f>IF($A173="","",IF($B173="Pass Through Cost",(1+Assumptions!$B$37)*(1+Assumptions!$B$38),IF($E173="External",1,IFERROR(VLOOKUP(Inputs!$B$11,Assumptions!$A$4:$B$6,2,FALSE),1))*IF(OR(ISNUMBER(SEARCH("Training",$A173)),ISNUMBER(SEARCH("Toolkit",$A173)),ISNUMBER(SEARCH("Site Engagement",$A173))),IFERROR(VLOOKUP(Inputs!$B$13,Assumptions!$A$16:$B$21,2,FALSE),1),1)*IF(OR(ISNUMBER(SEARCH("Review",$A173)),ISNUMBER(SEARCH("Oversight",$A173))),IFERROR(VLOOKUP(Inputs!$B$10,Assumptions!$A$25:$B$30,2,FALSE),1),1)*IF(OR($C173="Per Patient Per Visit",ISNUMBER(SEARCH("Follow-up",$A173))),IFERROR(VLOOKUP(Inputs!$B$12,Assumptions!$A$10:$B$12,2,FALSE),1),1)*IFERROR(Assumptions!$B$33,1)))</f>
        <v/>
      </c>
      <c r="M173" s="12">
        <f>IF($I173&lt;&gt;"Yes",0,$J173*$K173*$L173)</f>
        <v/>
      </c>
      <c r="N173" s="4">
        <f>IF($A173="","",SWITCH($C173,"Fixed","1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73" s="4">
        <f>IF($A173="","",IFERROR(VLOOKUP($A173,Component_Master!$A:$H,8,FALSE),""))</f>
        <v/>
      </c>
    </row>
    <row r="174">
      <c r="A174" s="4">
        <f>IF(Component_Master!A174="","",Component_Master!A174)</f>
        <v/>
      </c>
      <c r="B174" s="4">
        <f>IF($A174="","",IFERROR(VLOOKUP($A174,Component_Master!$A:$H,2,FALSE),""))</f>
        <v/>
      </c>
      <c r="C174" s="4">
        <f>IF($A174="","",IFERROR(VLOOKUP($A174,Component_Master!$A:$H,3,FALSE),""))</f>
        <v/>
      </c>
      <c r="D174" s="4">
        <f>IF($A174="","",IFERROR(VLOOKUP($A174,Component_Master!$A:$H,4,FALSE),""))</f>
        <v/>
      </c>
      <c r="E174" s="4">
        <f>IF($A174="","",IFERROR(VLOOKUP($A174,Component_Master!$A:$H,5,FALSE),""))</f>
        <v/>
      </c>
      <c r="F174" s="4">
        <f>IF($A174="","",IFERROR(VLOOKUP($A174,Component_Master!$A:$H,6,FALSE),""))</f>
        <v/>
      </c>
      <c r="G174" s="4">
        <f>IF($A174="","",IF(COUNTIFS(Project_Type_Master!$A:$A,Inputs!$B$4,Project_Type_Master!$B:$B,$A174,Project_Type_Master!$C:$C,"Yes")&gt;0,"Yes","No"))</f>
        <v/>
      </c>
      <c r="H174" s="4" t="inlineStr">
        <is>
          <t>No</t>
        </is>
      </c>
      <c r="I174" s="4">
        <f>IF($A174="","",IF(Inputs!$B$14="Yes",$G174,$H174))</f>
        <v/>
      </c>
      <c r="J174" s="4">
        <f>IF($A174="","",SWITCH($C174,"Fixed",1,"Per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74" s="12">
        <f>IF($A174="","",IFERROR(VLOOKUP($A174,Rate_Card!$A:$F,3,FALSE),0))</f>
        <v/>
      </c>
      <c r="L174" s="13">
        <f>IF($A174="","",IF($B174="Pass Through Cost",(1+Assumptions!$B$37)*(1+Assumptions!$B$38),IF($E174="External",1,IFERROR(VLOOKUP(Inputs!$B$11,Assumptions!$A$4:$B$6,2,FALSE),1))*IF(OR(ISNUMBER(SEARCH("Training",$A174)),ISNUMBER(SEARCH("Toolkit",$A174)),ISNUMBER(SEARCH("Site Engagement",$A174))),IFERROR(VLOOKUP(Inputs!$B$13,Assumptions!$A$16:$B$21,2,FALSE),1),1)*IF(OR(ISNUMBER(SEARCH("Review",$A174)),ISNUMBER(SEARCH("Oversight",$A174))),IFERROR(VLOOKUP(Inputs!$B$10,Assumptions!$A$25:$B$30,2,FALSE),1),1)*IF(OR($C174="Per Patient Per Visit",ISNUMBER(SEARCH("Follow-up",$A174))),IFERROR(VLOOKUP(Inputs!$B$12,Assumptions!$A$10:$B$12,2,FALSE),1),1)*IFERROR(Assumptions!$B$33,1)))</f>
        <v/>
      </c>
      <c r="M174" s="12">
        <f>IF($I174&lt;&gt;"Yes",0,$J174*$K174*$L174)</f>
        <v/>
      </c>
      <c r="N174" s="4">
        <f>IF($A174="","",SWITCH($C174,"Fixed","1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74" s="4">
        <f>IF($A174="","",IFERROR(VLOOKUP($A174,Component_Master!$A:$H,8,FALSE),""))</f>
        <v/>
      </c>
    </row>
    <row r="175">
      <c r="A175" s="4">
        <f>IF(Component_Master!A175="","",Component_Master!A175)</f>
        <v/>
      </c>
      <c r="B175" s="4">
        <f>IF($A175="","",IFERROR(VLOOKUP($A175,Component_Master!$A:$H,2,FALSE),""))</f>
        <v/>
      </c>
      <c r="C175" s="4">
        <f>IF($A175="","",IFERROR(VLOOKUP($A175,Component_Master!$A:$H,3,FALSE),""))</f>
        <v/>
      </c>
      <c r="D175" s="4">
        <f>IF($A175="","",IFERROR(VLOOKUP($A175,Component_Master!$A:$H,4,FALSE),""))</f>
        <v/>
      </c>
      <c r="E175" s="4">
        <f>IF($A175="","",IFERROR(VLOOKUP($A175,Component_Master!$A:$H,5,FALSE),""))</f>
        <v/>
      </c>
      <c r="F175" s="4">
        <f>IF($A175="","",IFERROR(VLOOKUP($A175,Component_Master!$A:$H,6,FALSE),""))</f>
        <v/>
      </c>
      <c r="G175" s="4">
        <f>IF($A175="","",IF(COUNTIFS(Project_Type_Master!$A:$A,Inputs!$B$4,Project_Type_Master!$B:$B,$A175,Project_Type_Master!$C:$C,"Yes")&gt;0,"Yes","No"))</f>
        <v/>
      </c>
      <c r="H175" s="4" t="inlineStr">
        <is>
          <t>No</t>
        </is>
      </c>
      <c r="I175" s="4">
        <f>IF($A175="","",IF(Inputs!$B$14="Yes",$G175,$H175))</f>
        <v/>
      </c>
      <c r="J175" s="4">
        <f>IF($A175="","",SWITCH($C175,"Fixed",1,"Per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75" s="12">
        <f>IF($A175="","",IFERROR(VLOOKUP($A175,Rate_Card!$A:$F,3,FALSE),0))</f>
        <v/>
      </c>
      <c r="L175" s="13">
        <f>IF($A175="","",IF($B175="Pass Through Cost",(1+Assumptions!$B$37)*(1+Assumptions!$B$38),IF($E175="External",1,IFERROR(VLOOKUP(Inputs!$B$11,Assumptions!$A$4:$B$6,2,FALSE),1))*IF(OR(ISNUMBER(SEARCH("Training",$A175)),ISNUMBER(SEARCH("Toolkit",$A175)),ISNUMBER(SEARCH("Site Engagement",$A175))),IFERROR(VLOOKUP(Inputs!$B$13,Assumptions!$A$16:$B$21,2,FALSE),1),1)*IF(OR(ISNUMBER(SEARCH("Review",$A175)),ISNUMBER(SEARCH("Oversight",$A175))),IFERROR(VLOOKUP(Inputs!$B$10,Assumptions!$A$25:$B$30,2,FALSE),1),1)*IF(OR($C175="Per Patient Per Visit",ISNUMBER(SEARCH("Follow-up",$A175))),IFERROR(VLOOKUP(Inputs!$B$12,Assumptions!$A$10:$B$12,2,FALSE),1),1)*IFERROR(Assumptions!$B$33,1)))</f>
        <v/>
      </c>
      <c r="M175" s="12">
        <f>IF($I175&lt;&gt;"Yes",0,$J175*$K175*$L175)</f>
        <v/>
      </c>
      <c r="N175" s="4">
        <f>IF($A175="","",SWITCH($C175,"Fixed","1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75" s="4">
        <f>IF($A175="","",IFERROR(VLOOKUP($A175,Component_Master!$A:$H,8,FALSE),""))</f>
        <v/>
      </c>
    </row>
    <row r="176">
      <c r="A176" s="4">
        <f>IF(Component_Master!A176="","",Component_Master!A176)</f>
        <v/>
      </c>
      <c r="B176" s="4">
        <f>IF($A176="","",IFERROR(VLOOKUP($A176,Component_Master!$A:$H,2,FALSE),""))</f>
        <v/>
      </c>
      <c r="C176" s="4">
        <f>IF($A176="","",IFERROR(VLOOKUP($A176,Component_Master!$A:$H,3,FALSE),""))</f>
        <v/>
      </c>
      <c r="D176" s="4">
        <f>IF($A176="","",IFERROR(VLOOKUP($A176,Component_Master!$A:$H,4,FALSE),""))</f>
        <v/>
      </c>
      <c r="E176" s="4">
        <f>IF($A176="","",IFERROR(VLOOKUP($A176,Component_Master!$A:$H,5,FALSE),""))</f>
        <v/>
      </c>
      <c r="F176" s="4">
        <f>IF($A176="","",IFERROR(VLOOKUP($A176,Component_Master!$A:$H,6,FALSE),""))</f>
        <v/>
      </c>
      <c r="G176" s="4">
        <f>IF($A176="","",IF(COUNTIFS(Project_Type_Master!$A:$A,Inputs!$B$4,Project_Type_Master!$B:$B,$A176,Project_Type_Master!$C:$C,"Yes")&gt;0,"Yes","No"))</f>
        <v/>
      </c>
      <c r="H176" s="4" t="inlineStr">
        <is>
          <t>No</t>
        </is>
      </c>
      <c r="I176" s="4">
        <f>IF($A176="","",IF(Inputs!$B$14="Yes",$G176,$H176))</f>
        <v/>
      </c>
      <c r="J176" s="4">
        <f>IF($A176="","",SWITCH($C176,"Fixed",1,"Per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76" s="12">
        <f>IF($A176="","",IFERROR(VLOOKUP($A176,Rate_Card!$A:$F,3,FALSE),0))</f>
        <v/>
      </c>
      <c r="L176" s="13">
        <f>IF($A176="","",IF($B176="Pass Through Cost",(1+Assumptions!$B$37)*(1+Assumptions!$B$38),IF($E176="External",1,IFERROR(VLOOKUP(Inputs!$B$11,Assumptions!$A$4:$B$6,2,FALSE),1))*IF(OR(ISNUMBER(SEARCH("Training",$A176)),ISNUMBER(SEARCH("Toolkit",$A176)),ISNUMBER(SEARCH("Site Engagement",$A176))),IFERROR(VLOOKUP(Inputs!$B$13,Assumptions!$A$16:$B$21,2,FALSE),1),1)*IF(OR(ISNUMBER(SEARCH("Review",$A176)),ISNUMBER(SEARCH("Oversight",$A176))),IFERROR(VLOOKUP(Inputs!$B$10,Assumptions!$A$25:$B$30,2,FALSE),1),1)*IF(OR($C176="Per Patient Per Visit",ISNUMBER(SEARCH("Follow-up",$A176))),IFERROR(VLOOKUP(Inputs!$B$12,Assumptions!$A$10:$B$12,2,FALSE),1),1)*IFERROR(Assumptions!$B$33,1)))</f>
        <v/>
      </c>
      <c r="M176" s="12">
        <f>IF($I176&lt;&gt;"Yes",0,$J176*$K176*$L176)</f>
        <v/>
      </c>
      <c r="N176" s="4">
        <f>IF($A176="","",SWITCH($C176,"Fixed","1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76" s="4">
        <f>IF($A176="","",IFERROR(VLOOKUP($A176,Component_Master!$A:$H,8,FALSE),""))</f>
        <v/>
      </c>
    </row>
    <row r="177">
      <c r="A177" s="4">
        <f>IF(Component_Master!A177="","",Component_Master!A177)</f>
        <v/>
      </c>
      <c r="B177" s="4">
        <f>IF($A177="","",IFERROR(VLOOKUP($A177,Component_Master!$A:$H,2,FALSE),""))</f>
        <v/>
      </c>
      <c r="C177" s="4">
        <f>IF($A177="","",IFERROR(VLOOKUP($A177,Component_Master!$A:$H,3,FALSE),""))</f>
        <v/>
      </c>
      <c r="D177" s="4">
        <f>IF($A177="","",IFERROR(VLOOKUP($A177,Component_Master!$A:$H,4,FALSE),""))</f>
        <v/>
      </c>
      <c r="E177" s="4">
        <f>IF($A177="","",IFERROR(VLOOKUP($A177,Component_Master!$A:$H,5,FALSE),""))</f>
        <v/>
      </c>
      <c r="F177" s="4">
        <f>IF($A177="","",IFERROR(VLOOKUP($A177,Component_Master!$A:$H,6,FALSE),""))</f>
        <v/>
      </c>
      <c r="G177" s="4">
        <f>IF($A177="","",IF(COUNTIFS(Project_Type_Master!$A:$A,Inputs!$B$4,Project_Type_Master!$B:$B,$A177,Project_Type_Master!$C:$C,"Yes")&gt;0,"Yes","No"))</f>
        <v/>
      </c>
      <c r="H177" s="4" t="inlineStr">
        <is>
          <t>No</t>
        </is>
      </c>
      <c r="I177" s="4">
        <f>IF($A177="","",IF(Inputs!$B$14="Yes",$G177,$H177))</f>
        <v/>
      </c>
      <c r="J177" s="4">
        <f>IF($A177="","",SWITCH($C177,"Fixed",1,"Per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77" s="12">
        <f>IF($A177="","",IFERROR(VLOOKUP($A177,Rate_Card!$A:$F,3,FALSE),0))</f>
        <v/>
      </c>
      <c r="L177" s="13">
        <f>IF($A177="","",IF($B177="Pass Through Cost",(1+Assumptions!$B$37)*(1+Assumptions!$B$38),IF($E177="External",1,IFERROR(VLOOKUP(Inputs!$B$11,Assumptions!$A$4:$B$6,2,FALSE),1))*IF(OR(ISNUMBER(SEARCH("Training",$A177)),ISNUMBER(SEARCH("Toolkit",$A177)),ISNUMBER(SEARCH("Site Engagement",$A177))),IFERROR(VLOOKUP(Inputs!$B$13,Assumptions!$A$16:$B$21,2,FALSE),1),1)*IF(OR(ISNUMBER(SEARCH("Review",$A177)),ISNUMBER(SEARCH("Oversight",$A177))),IFERROR(VLOOKUP(Inputs!$B$10,Assumptions!$A$25:$B$30,2,FALSE),1),1)*IF(OR($C177="Per Patient Per Visit",ISNUMBER(SEARCH("Follow-up",$A177))),IFERROR(VLOOKUP(Inputs!$B$12,Assumptions!$A$10:$B$12,2,FALSE),1),1)*IFERROR(Assumptions!$B$33,1)))</f>
        <v/>
      </c>
      <c r="M177" s="12">
        <f>IF($I177&lt;&gt;"Yes",0,$J177*$K177*$L177)</f>
        <v/>
      </c>
      <c r="N177" s="4">
        <f>IF($A177="","",SWITCH($C177,"Fixed","1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77" s="4">
        <f>IF($A177="","",IFERROR(VLOOKUP($A177,Component_Master!$A:$H,8,FALSE),""))</f>
        <v/>
      </c>
    </row>
    <row r="178">
      <c r="A178" s="4">
        <f>IF(Component_Master!A178="","",Component_Master!A178)</f>
        <v/>
      </c>
      <c r="B178" s="4">
        <f>IF($A178="","",IFERROR(VLOOKUP($A178,Component_Master!$A:$H,2,FALSE),""))</f>
        <v/>
      </c>
      <c r="C178" s="4">
        <f>IF($A178="","",IFERROR(VLOOKUP($A178,Component_Master!$A:$H,3,FALSE),""))</f>
        <v/>
      </c>
      <c r="D178" s="4">
        <f>IF($A178="","",IFERROR(VLOOKUP($A178,Component_Master!$A:$H,4,FALSE),""))</f>
        <v/>
      </c>
      <c r="E178" s="4">
        <f>IF($A178="","",IFERROR(VLOOKUP($A178,Component_Master!$A:$H,5,FALSE),""))</f>
        <v/>
      </c>
      <c r="F178" s="4">
        <f>IF($A178="","",IFERROR(VLOOKUP($A178,Component_Master!$A:$H,6,FALSE),""))</f>
        <v/>
      </c>
      <c r="G178" s="4">
        <f>IF($A178="","",IF(COUNTIFS(Project_Type_Master!$A:$A,Inputs!$B$4,Project_Type_Master!$B:$B,$A178,Project_Type_Master!$C:$C,"Yes")&gt;0,"Yes","No"))</f>
        <v/>
      </c>
      <c r="H178" s="4" t="inlineStr">
        <is>
          <t>No</t>
        </is>
      </c>
      <c r="I178" s="4">
        <f>IF($A178="","",IF(Inputs!$B$14="Yes",$G178,$H178))</f>
        <v/>
      </c>
      <c r="J178" s="4">
        <f>IF($A178="","",SWITCH($C178,"Fixed",1,"Per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78" s="12">
        <f>IF($A178="","",IFERROR(VLOOKUP($A178,Rate_Card!$A:$F,3,FALSE),0))</f>
        <v/>
      </c>
      <c r="L178" s="13">
        <f>IF($A178="","",IF($B178="Pass Through Cost",(1+Assumptions!$B$37)*(1+Assumptions!$B$38),IF($E178="External",1,IFERROR(VLOOKUP(Inputs!$B$11,Assumptions!$A$4:$B$6,2,FALSE),1))*IF(OR(ISNUMBER(SEARCH("Training",$A178)),ISNUMBER(SEARCH("Toolkit",$A178)),ISNUMBER(SEARCH("Site Engagement",$A178))),IFERROR(VLOOKUP(Inputs!$B$13,Assumptions!$A$16:$B$21,2,FALSE),1),1)*IF(OR(ISNUMBER(SEARCH("Review",$A178)),ISNUMBER(SEARCH("Oversight",$A178))),IFERROR(VLOOKUP(Inputs!$B$10,Assumptions!$A$25:$B$30,2,FALSE),1),1)*IF(OR($C178="Per Patient Per Visit",ISNUMBER(SEARCH("Follow-up",$A178))),IFERROR(VLOOKUP(Inputs!$B$12,Assumptions!$A$10:$B$12,2,FALSE),1),1)*IFERROR(Assumptions!$B$33,1)))</f>
        <v/>
      </c>
      <c r="M178" s="12">
        <f>IF($I178&lt;&gt;"Yes",0,$J178*$K178*$L178)</f>
        <v/>
      </c>
      <c r="N178" s="4">
        <f>IF($A178="","",SWITCH($C178,"Fixed","1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78" s="4">
        <f>IF($A178="","",IFERROR(VLOOKUP($A178,Component_Master!$A:$H,8,FALSE),""))</f>
        <v/>
      </c>
    </row>
    <row r="179">
      <c r="A179" s="4">
        <f>IF(Component_Master!A179="","",Component_Master!A179)</f>
        <v/>
      </c>
      <c r="B179" s="4">
        <f>IF($A179="","",IFERROR(VLOOKUP($A179,Component_Master!$A:$H,2,FALSE),""))</f>
        <v/>
      </c>
      <c r="C179" s="4">
        <f>IF($A179="","",IFERROR(VLOOKUP($A179,Component_Master!$A:$H,3,FALSE),""))</f>
        <v/>
      </c>
      <c r="D179" s="4">
        <f>IF($A179="","",IFERROR(VLOOKUP($A179,Component_Master!$A:$H,4,FALSE),""))</f>
        <v/>
      </c>
      <c r="E179" s="4">
        <f>IF($A179="","",IFERROR(VLOOKUP($A179,Component_Master!$A:$H,5,FALSE),""))</f>
        <v/>
      </c>
      <c r="F179" s="4">
        <f>IF($A179="","",IFERROR(VLOOKUP($A179,Component_Master!$A:$H,6,FALSE),""))</f>
        <v/>
      </c>
      <c r="G179" s="4">
        <f>IF($A179="","",IF(COUNTIFS(Project_Type_Master!$A:$A,Inputs!$B$4,Project_Type_Master!$B:$B,$A179,Project_Type_Master!$C:$C,"Yes")&gt;0,"Yes","No"))</f>
        <v/>
      </c>
      <c r="H179" s="4" t="inlineStr">
        <is>
          <t>No</t>
        </is>
      </c>
      <c r="I179" s="4">
        <f>IF($A179="","",IF(Inputs!$B$14="Yes",$G179,$H179))</f>
        <v/>
      </c>
      <c r="J179" s="4">
        <f>IF($A179="","",SWITCH($C179,"Fixed",1,"Per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79" s="12">
        <f>IF($A179="","",IFERROR(VLOOKUP($A179,Rate_Card!$A:$F,3,FALSE),0))</f>
        <v/>
      </c>
      <c r="L179" s="13">
        <f>IF($A179="","",IF($B179="Pass Through Cost",(1+Assumptions!$B$37)*(1+Assumptions!$B$38),IF($E179="External",1,IFERROR(VLOOKUP(Inputs!$B$11,Assumptions!$A$4:$B$6,2,FALSE),1))*IF(OR(ISNUMBER(SEARCH("Training",$A179)),ISNUMBER(SEARCH("Toolkit",$A179)),ISNUMBER(SEARCH("Site Engagement",$A179))),IFERROR(VLOOKUP(Inputs!$B$13,Assumptions!$A$16:$B$21,2,FALSE),1),1)*IF(OR(ISNUMBER(SEARCH("Review",$A179)),ISNUMBER(SEARCH("Oversight",$A179))),IFERROR(VLOOKUP(Inputs!$B$10,Assumptions!$A$25:$B$30,2,FALSE),1),1)*IF(OR($C179="Per Patient Per Visit",ISNUMBER(SEARCH("Follow-up",$A179))),IFERROR(VLOOKUP(Inputs!$B$12,Assumptions!$A$10:$B$12,2,FALSE),1),1)*IFERROR(Assumptions!$B$33,1)))</f>
        <v/>
      </c>
      <c r="M179" s="12">
        <f>IF($I179&lt;&gt;"Yes",0,$J179*$K179*$L179)</f>
        <v/>
      </c>
      <c r="N179" s="4">
        <f>IF($A179="","",SWITCH($C179,"Fixed","1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79" s="4">
        <f>IF($A179="","",IFERROR(VLOOKUP($A179,Component_Master!$A:$H,8,FALSE),""))</f>
        <v/>
      </c>
    </row>
    <row r="180">
      <c r="A180" s="4">
        <f>IF(Component_Master!A180="","",Component_Master!A180)</f>
        <v/>
      </c>
      <c r="B180" s="4">
        <f>IF($A180="","",IFERROR(VLOOKUP($A180,Component_Master!$A:$H,2,FALSE),""))</f>
        <v/>
      </c>
      <c r="C180" s="4">
        <f>IF($A180="","",IFERROR(VLOOKUP($A180,Component_Master!$A:$H,3,FALSE),""))</f>
        <v/>
      </c>
      <c r="D180" s="4">
        <f>IF($A180="","",IFERROR(VLOOKUP($A180,Component_Master!$A:$H,4,FALSE),""))</f>
        <v/>
      </c>
      <c r="E180" s="4">
        <f>IF($A180="","",IFERROR(VLOOKUP($A180,Component_Master!$A:$H,5,FALSE),""))</f>
        <v/>
      </c>
      <c r="F180" s="4">
        <f>IF($A180="","",IFERROR(VLOOKUP($A180,Component_Master!$A:$H,6,FALSE),""))</f>
        <v/>
      </c>
      <c r="G180" s="4">
        <f>IF($A180="","",IF(COUNTIFS(Project_Type_Master!$A:$A,Inputs!$B$4,Project_Type_Master!$B:$B,$A180,Project_Type_Master!$C:$C,"Yes")&gt;0,"Yes","No"))</f>
        <v/>
      </c>
      <c r="H180" s="4" t="inlineStr">
        <is>
          <t>No</t>
        </is>
      </c>
      <c r="I180" s="4">
        <f>IF($A180="","",IF(Inputs!$B$14="Yes",$G180,$H180))</f>
        <v/>
      </c>
      <c r="J180" s="4">
        <f>IF($A180="","",SWITCH($C180,"Fixed",1,"Per Site",Inputs!$B$5,"Per Patient",Inputs!$B$6,"Per Month",Inputs!$B$7,"Per Form",Inputs!$B$8,"Per Output",Inputs!$B$9,"Per Review Round",Inputs!$B$10,"Per Site Per Month",Inputs!$B$5*Inputs!$B$7,"Per Patient Per Visit",Inputs!$B$6*IFERROR(VLOOKUP(Inputs!$B$12,Assumptions!$A$10:$C$12,3,FALSE),1),"Per Site Per Onsite Visit",Inputs!$B$5*Assumptions!$B$39,0))</f>
        <v/>
      </c>
      <c r="K180" s="12">
        <f>IF($A180="","",IFERROR(VLOOKUP($A180,Rate_Card!$A:$F,3,FALSE),0))</f>
        <v/>
      </c>
      <c r="L180" s="13">
        <f>IF($A180="","",IF($B180="Pass Through Cost",(1+Assumptions!$B$37)*(1+Assumptions!$B$38),IF($E180="External",1,IFERROR(VLOOKUP(Inputs!$B$11,Assumptions!$A$4:$B$6,2,FALSE),1))*IF(OR(ISNUMBER(SEARCH("Training",$A180)),ISNUMBER(SEARCH("Toolkit",$A180)),ISNUMBER(SEARCH("Site Engagement",$A180))),IFERROR(VLOOKUP(Inputs!$B$13,Assumptions!$A$16:$B$21,2,FALSE),1),1)*IF(OR(ISNUMBER(SEARCH("Review",$A180)),ISNUMBER(SEARCH("Oversight",$A180))),IFERROR(VLOOKUP(Inputs!$B$10,Assumptions!$A$25:$B$30,2,FALSE),1),1)*IF(OR($C180="Per Patient Per Visit",ISNUMBER(SEARCH("Follow-up",$A180))),IFERROR(VLOOKUP(Inputs!$B$12,Assumptions!$A$10:$B$12,2,FALSE),1),1)*IFERROR(Assumptions!$B$33,1)))</f>
        <v/>
      </c>
      <c r="M180" s="12">
        <f>IF($I180&lt;&gt;"Yes",0,$J180*$K180*$L180)</f>
        <v/>
      </c>
      <c r="N180" s="4">
        <f>IF($A180="","",SWITCH($C180,"Fixed","1 project","Per Site",Inputs!$B$5&amp;" sites","Per Patient",Inputs!$B$6&amp;" patients","Per Month",Inputs!$B$7&amp;" months","Per Form",Inputs!$B$8&amp;" forms","Per Output",Inputs!$B$9&amp;" outputs","Per Review Round",Inputs!$B$10&amp;" rounds","Per Site Per Month",Inputs!$B$5&amp;" sites x "&amp;Inputs!$B$7&amp;" months","Per Patient Per Visit",Inputs!$B$6&amp;" patients x "&amp;IFERROR(VLOOKUP(Inputs!$B$12,Assumptions!$A$10:$C$12,3,FALSE),1)&amp;" visit proxy","Per Site Per Onsite Visit",Inputs!$B$5&amp;" sites x "&amp;Assumptions!$B$39&amp;" onsite visits",""))</f>
        <v/>
      </c>
      <c r="O180" s="4">
        <f>IF($A180="","",IFERROR(VLOOKUP($A180,Component_Master!$A:$H,8,FALSE),""))</f>
        <v/>
      </c>
    </row>
  </sheetData>
  <autoFilter ref="A3:O180"/>
  <mergeCells count="1">
    <mergeCell ref="A1:O1"/>
  </mergeCells>
  <conditionalFormatting sqref="I4:I180">
    <cfRule type="expression" priority="1" dxfId="0">
      <formula>I4="Yes"</formula>
    </cfRule>
  </conditionalFormatting>
  <conditionalFormatting sqref="M4:M180">
    <cfRule type="expression" priority="2" dxfId="1">
      <formula>M4&gt;0</formula>
    </cfRule>
  </conditionalFormatting>
  <dataValidations count="1">
    <dataValidation sqref="H4:H180" showDropDown="0" showInputMessage="0" showErrorMessage="0" allowBlank="0" errorTitle="Invalid selection" error="Select a value from the dropdown." type="list">
      <formula1>"Yes,No"</formula1>
    </dataValidation>
  </dataValidation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8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58" customWidth="1" min="2" max="2"/>
    <col width="24" customWidth="1" min="3" max="3"/>
    <col width="34" customWidth="1" min="4" max="4"/>
    <col width="18" customWidth="1" min="5" max="5"/>
    <col width="14" customWidth="1" min="6" max="6"/>
    <col width="18" customWidth="1" min="7" max="7"/>
    <col width="16" customWidth="1" min="8" max="8"/>
    <col hidden="1" width="45" customWidth="1" min="9" max="9"/>
  </cols>
  <sheetData>
    <row r="1" ht="24" customHeight="1">
      <c r="A1" s="1" t="inlineStr">
        <is>
          <t>Selected_Components</t>
        </is>
      </c>
      <c r="B1" s="2" t="n"/>
      <c r="C1" s="2" t="n"/>
      <c r="D1" s="2" t="n"/>
      <c r="E1" s="2" t="n"/>
      <c r="F1" s="2" t="n"/>
      <c r="G1" s="2" t="n"/>
      <c r="H1" s="2" t="n"/>
      <c r="I1" s="2" t="n"/>
    </row>
    <row r="2">
      <c r="A2" s="2" t="n"/>
      <c r="B2" s="2" t="n"/>
      <c r="C2" s="2" t="n"/>
      <c r="D2" s="2" t="n"/>
      <c r="E2" s="2" t="n"/>
      <c r="F2" s="2" t="n"/>
      <c r="G2" s="2" t="n"/>
      <c r="H2" s="2" t="n"/>
      <c r="I2" s="2" t="n"/>
    </row>
    <row r="3">
      <c r="A3" s="3" t="inlineStr">
        <is>
          <t>Bucket</t>
        </is>
      </c>
      <c r="B3" s="3" t="inlineStr">
        <is>
          <t>Component Name</t>
        </is>
      </c>
      <c r="C3" s="3" t="inlineStr">
        <is>
          <t>Pricing Basis</t>
        </is>
      </c>
      <c r="D3" s="3" t="inlineStr">
        <is>
          <t>Quantity Driver</t>
        </is>
      </c>
      <c r="E3" s="3" t="inlineStr">
        <is>
          <t>Unit Rate</t>
        </is>
      </c>
      <c r="F3" s="3" t="inlineStr">
        <is>
          <t>Multiplier</t>
        </is>
      </c>
      <c r="G3" s="3" t="inlineStr">
        <is>
          <t>Total Cost</t>
        </is>
      </c>
      <c r="H3" s="3" t="inlineStr">
        <is>
          <t>Cost Nature</t>
        </is>
      </c>
      <c r="I3" s="3" t="inlineStr">
        <is>
          <t>Calc Row</t>
        </is>
      </c>
    </row>
    <row r="4">
      <c r="A4" s="4">
        <f>IF($I4="","",INDEX(Calc_Engine!$B:$B,$I4))</f>
        <v/>
      </c>
      <c r="B4" s="4">
        <f>IF($I4="","",INDEX(Calc_Engine!$A:$A,$I4))</f>
        <v/>
      </c>
      <c r="C4" s="4">
        <f>IF($I4="","",INDEX(Calc_Engine!$C:$C,$I4))</f>
        <v/>
      </c>
      <c r="D4" s="4">
        <f>IF($I4="","",INDEX(Calc_Engine!$N:$N,$I4))</f>
        <v/>
      </c>
      <c r="E4" s="12">
        <f>IF($I4="","",INDEX(Calc_Engine!$K:$K,$I4))</f>
        <v/>
      </c>
      <c r="F4" s="13">
        <f>IF($I4="","",INDEX(Calc_Engine!$L:$L,$I4))</f>
        <v/>
      </c>
      <c r="G4" s="12">
        <f>IF($I4="","",INDEX(Calc_Engine!$M:$M,$I4))</f>
        <v/>
      </c>
      <c r="H4" s="4">
        <f>IF($I4="","",INDEX(Calc_Engine!$E:$E,$I4))</f>
        <v/>
      </c>
      <c r="I4" s="4">
        <f>IFERROR(AGGREGATE(15,6,ROW(Calc_Engine!$A$4:$A$180)/(Calc_Engine!$I$4:$I$180="Yes"),ROWS($I$4:I4)),"")</f>
        <v/>
      </c>
    </row>
    <row r="5">
      <c r="A5" s="4">
        <f>IF($I5="","",INDEX(Calc_Engine!$B:$B,$I5))</f>
        <v/>
      </c>
      <c r="B5" s="4">
        <f>IF($I5="","",INDEX(Calc_Engine!$A:$A,$I5))</f>
        <v/>
      </c>
      <c r="C5" s="4">
        <f>IF($I5="","",INDEX(Calc_Engine!$C:$C,$I5))</f>
        <v/>
      </c>
      <c r="D5" s="4">
        <f>IF($I5="","",INDEX(Calc_Engine!$N:$N,$I5))</f>
        <v/>
      </c>
      <c r="E5" s="12">
        <f>IF($I5="","",INDEX(Calc_Engine!$K:$K,$I5))</f>
        <v/>
      </c>
      <c r="F5" s="13">
        <f>IF($I5="","",INDEX(Calc_Engine!$L:$L,$I5))</f>
        <v/>
      </c>
      <c r="G5" s="12">
        <f>IF($I5="","",INDEX(Calc_Engine!$M:$M,$I5))</f>
        <v/>
      </c>
      <c r="H5" s="4">
        <f>IF($I5="","",INDEX(Calc_Engine!$E:$E,$I5))</f>
        <v/>
      </c>
      <c r="I5" s="4">
        <f>IFERROR(AGGREGATE(15,6,ROW(Calc_Engine!$A$4:$A$180)/(Calc_Engine!$I$4:$I$180="Yes"),ROWS($I$4:I5)),"")</f>
        <v/>
      </c>
    </row>
    <row r="6">
      <c r="A6" s="4">
        <f>IF($I6="","",INDEX(Calc_Engine!$B:$B,$I6))</f>
        <v/>
      </c>
      <c r="B6" s="4">
        <f>IF($I6="","",INDEX(Calc_Engine!$A:$A,$I6))</f>
        <v/>
      </c>
      <c r="C6" s="4">
        <f>IF($I6="","",INDEX(Calc_Engine!$C:$C,$I6))</f>
        <v/>
      </c>
      <c r="D6" s="4">
        <f>IF($I6="","",INDEX(Calc_Engine!$N:$N,$I6))</f>
        <v/>
      </c>
      <c r="E6" s="12">
        <f>IF($I6="","",INDEX(Calc_Engine!$K:$K,$I6))</f>
        <v/>
      </c>
      <c r="F6" s="13">
        <f>IF($I6="","",INDEX(Calc_Engine!$L:$L,$I6))</f>
        <v/>
      </c>
      <c r="G6" s="12">
        <f>IF($I6="","",INDEX(Calc_Engine!$M:$M,$I6))</f>
        <v/>
      </c>
      <c r="H6" s="4">
        <f>IF($I6="","",INDEX(Calc_Engine!$E:$E,$I6))</f>
        <v/>
      </c>
      <c r="I6" s="4">
        <f>IFERROR(AGGREGATE(15,6,ROW(Calc_Engine!$A$4:$A$180)/(Calc_Engine!$I$4:$I$180="Yes"),ROWS($I$4:I6)),"")</f>
        <v/>
      </c>
    </row>
    <row r="7">
      <c r="A7" s="4">
        <f>IF($I7="","",INDEX(Calc_Engine!$B:$B,$I7))</f>
        <v/>
      </c>
      <c r="B7" s="4">
        <f>IF($I7="","",INDEX(Calc_Engine!$A:$A,$I7))</f>
        <v/>
      </c>
      <c r="C7" s="4">
        <f>IF($I7="","",INDEX(Calc_Engine!$C:$C,$I7))</f>
        <v/>
      </c>
      <c r="D7" s="4">
        <f>IF($I7="","",INDEX(Calc_Engine!$N:$N,$I7))</f>
        <v/>
      </c>
      <c r="E7" s="12">
        <f>IF($I7="","",INDEX(Calc_Engine!$K:$K,$I7))</f>
        <v/>
      </c>
      <c r="F7" s="13">
        <f>IF($I7="","",INDEX(Calc_Engine!$L:$L,$I7))</f>
        <v/>
      </c>
      <c r="G7" s="12">
        <f>IF($I7="","",INDEX(Calc_Engine!$M:$M,$I7))</f>
        <v/>
      </c>
      <c r="H7" s="4">
        <f>IF($I7="","",INDEX(Calc_Engine!$E:$E,$I7))</f>
        <v/>
      </c>
      <c r="I7" s="4">
        <f>IFERROR(AGGREGATE(15,6,ROW(Calc_Engine!$A$4:$A$180)/(Calc_Engine!$I$4:$I$180="Yes"),ROWS($I$4:I7)),"")</f>
        <v/>
      </c>
    </row>
    <row r="8">
      <c r="A8" s="4">
        <f>IF($I8="","",INDEX(Calc_Engine!$B:$B,$I8))</f>
        <v/>
      </c>
      <c r="B8" s="4">
        <f>IF($I8="","",INDEX(Calc_Engine!$A:$A,$I8))</f>
        <v/>
      </c>
      <c r="C8" s="4">
        <f>IF($I8="","",INDEX(Calc_Engine!$C:$C,$I8))</f>
        <v/>
      </c>
      <c r="D8" s="4">
        <f>IF($I8="","",INDEX(Calc_Engine!$N:$N,$I8))</f>
        <v/>
      </c>
      <c r="E8" s="12">
        <f>IF($I8="","",INDEX(Calc_Engine!$K:$K,$I8))</f>
        <v/>
      </c>
      <c r="F8" s="13">
        <f>IF($I8="","",INDEX(Calc_Engine!$L:$L,$I8))</f>
        <v/>
      </c>
      <c r="G8" s="12">
        <f>IF($I8="","",INDEX(Calc_Engine!$M:$M,$I8))</f>
        <v/>
      </c>
      <c r="H8" s="4">
        <f>IF($I8="","",INDEX(Calc_Engine!$E:$E,$I8))</f>
        <v/>
      </c>
      <c r="I8" s="4">
        <f>IFERROR(AGGREGATE(15,6,ROW(Calc_Engine!$A$4:$A$180)/(Calc_Engine!$I$4:$I$180="Yes"),ROWS($I$4:I8)),"")</f>
        <v/>
      </c>
    </row>
    <row r="9">
      <c r="A9" s="4">
        <f>IF($I9="","",INDEX(Calc_Engine!$B:$B,$I9))</f>
        <v/>
      </c>
      <c r="B9" s="4">
        <f>IF($I9="","",INDEX(Calc_Engine!$A:$A,$I9))</f>
        <v/>
      </c>
      <c r="C9" s="4">
        <f>IF($I9="","",INDEX(Calc_Engine!$C:$C,$I9))</f>
        <v/>
      </c>
      <c r="D9" s="4">
        <f>IF($I9="","",INDEX(Calc_Engine!$N:$N,$I9))</f>
        <v/>
      </c>
      <c r="E9" s="12">
        <f>IF($I9="","",INDEX(Calc_Engine!$K:$K,$I9))</f>
        <v/>
      </c>
      <c r="F9" s="13">
        <f>IF($I9="","",INDEX(Calc_Engine!$L:$L,$I9))</f>
        <v/>
      </c>
      <c r="G9" s="12">
        <f>IF($I9="","",INDEX(Calc_Engine!$M:$M,$I9))</f>
        <v/>
      </c>
      <c r="H9" s="4">
        <f>IF($I9="","",INDEX(Calc_Engine!$E:$E,$I9))</f>
        <v/>
      </c>
      <c r="I9" s="4">
        <f>IFERROR(AGGREGATE(15,6,ROW(Calc_Engine!$A$4:$A$180)/(Calc_Engine!$I$4:$I$180="Yes"),ROWS($I$4:I9)),"")</f>
        <v/>
      </c>
    </row>
    <row r="10">
      <c r="A10" s="4">
        <f>IF($I10="","",INDEX(Calc_Engine!$B:$B,$I10))</f>
        <v/>
      </c>
      <c r="B10" s="4">
        <f>IF($I10="","",INDEX(Calc_Engine!$A:$A,$I10))</f>
        <v/>
      </c>
      <c r="C10" s="4">
        <f>IF($I10="","",INDEX(Calc_Engine!$C:$C,$I10))</f>
        <v/>
      </c>
      <c r="D10" s="4">
        <f>IF($I10="","",INDEX(Calc_Engine!$N:$N,$I10))</f>
        <v/>
      </c>
      <c r="E10" s="12">
        <f>IF($I10="","",INDEX(Calc_Engine!$K:$K,$I10))</f>
        <v/>
      </c>
      <c r="F10" s="13">
        <f>IF($I10="","",INDEX(Calc_Engine!$L:$L,$I10))</f>
        <v/>
      </c>
      <c r="G10" s="12">
        <f>IF($I10="","",INDEX(Calc_Engine!$M:$M,$I10))</f>
        <v/>
      </c>
      <c r="H10" s="4">
        <f>IF($I10="","",INDEX(Calc_Engine!$E:$E,$I10))</f>
        <v/>
      </c>
      <c r="I10" s="4">
        <f>IFERROR(AGGREGATE(15,6,ROW(Calc_Engine!$A$4:$A$180)/(Calc_Engine!$I$4:$I$180="Yes"),ROWS($I$4:I10)),"")</f>
        <v/>
      </c>
    </row>
    <row r="11">
      <c r="A11" s="4">
        <f>IF($I11="","",INDEX(Calc_Engine!$B:$B,$I11))</f>
        <v/>
      </c>
      <c r="B11" s="4">
        <f>IF($I11="","",INDEX(Calc_Engine!$A:$A,$I11))</f>
        <v/>
      </c>
      <c r="C11" s="4">
        <f>IF($I11="","",INDEX(Calc_Engine!$C:$C,$I11))</f>
        <v/>
      </c>
      <c r="D11" s="4">
        <f>IF($I11="","",INDEX(Calc_Engine!$N:$N,$I11))</f>
        <v/>
      </c>
      <c r="E11" s="12">
        <f>IF($I11="","",INDEX(Calc_Engine!$K:$K,$I11))</f>
        <v/>
      </c>
      <c r="F11" s="13">
        <f>IF($I11="","",INDEX(Calc_Engine!$L:$L,$I11))</f>
        <v/>
      </c>
      <c r="G11" s="12">
        <f>IF($I11="","",INDEX(Calc_Engine!$M:$M,$I11))</f>
        <v/>
      </c>
      <c r="H11" s="4">
        <f>IF($I11="","",INDEX(Calc_Engine!$E:$E,$I11))</f>
        <v/>
      </c>
      <c r="I11" s="4">
        <f>IFERROR(AGGREGATE(15,6,ROW(Calc_Engine!$A$4:$A$180)/(Calc_Engine!$I$4:$I$180="Yes"),ROWS($I$4:I11)),"")</f>
        <v/>
      </c>
    </row>
    <row r="12">
      <c r="A12" s="4">
        <f>IF($I12="","",INDEX(Calc_Engine!$B:$B,$I12))</f>
        <v/>
      </c>
      <c r="B12" s="4">
        <f>IF($I12="","",INDEX(Calc_Engine!$A:$A,$I12))</f>
        <v/>
      </c>
      <c r="C12" s="4">
        <f>IF($I12="","",INDEX(Calc_Engine!$C:$C,$I12))</f>
        <v/>
      </c>
      <c r="D12" s="4">
        <f>IF($I12="","",INDEX(Calc_Engine!$N:$N,$I12))</f>
        <v/>
      </c>
      <c r="E12" s="12">
        <f>IF($I12="","",INDEX(Calc_Engine!$K:$K,$I12))</f>
        <v/>
      </c>
      <c r="F12" s="13">
        <f>IF($I12="","",INDEX(Calc_Engine!$L:$L,$I12))</f>
        <v/>
      </c>
      <c r="G12" s="12">
        <f>IF($I12="","",INDEX(Calc_Engine!$M:$M,$I12))</f>
        <v/>
      </c>
      <c r="H12" s="4">
        <f>IF($I12="","",INDEX(Calc_Engine!$E:$E,$I12))</f>
        <v/>
      </c>
      <c r="I12" s="4">
        <f>IFERROR(AGGREGATE(15,6,ROW(Calc_Engine!$A$4:$A$180)/(Calc_Engine!$I$4:$I$180="Yes"),ROWS($I$4:I12)),"")</f>
        <v/>
      </c>
    </row>
    <row r="13">
      <c r="A13" s="4">
        <f>IF($I13="","",INDEX(Calc_Engine!$B:$B,$I13))</f>
        <v/>
      </c>
      <c r="B13" s="4">
        <f>IF($I13="","",INDEX(Calc_Engine!$A:$A,$I13))</f>
        <v/>
      </c>
      <c r="C13" s="4">
        <f>IF($I13="","",INDEX(Calc_Engine!$C:$C,$I13))</f>
        <v/>
      </c>
      <c r="D13" s="4">
        <f>IF($I13="","",INDEX(Calc_Engine!$N:$N,$I13))</f>
        <v/>
      </c>
      <c r="E13" s="12">
        <f>IF($I13="","",INDEX(Calc_Engine!$K:$K,$I13))</f>
        <v/>
      </c>
      <c r="F13" s="13">
        <f>IF($I13="","",INDEX(Calc_Engine!$L:$L,$I13))</f>
        <v/>
      </c>
      <c r="G13" s="12">
        <f>IF($I13="","",INDEX(Calc_Engine!$M:$M,$I13))</f>
        <v/>
      </c>
      <c r="H13" s="4">
        <f>IF($I13="","",INDEX(Calc_Engine!$E:$E,$I13))</f>
        <v/>
      </c>
      <c r="I13" s="4">
        <f>IFERROR(AGGREGATE(15,6,ROW(Calc_Engine!$A$4:$A$180)/(Calc_Engine!$I$4:$I$180="Yes"),ROWS($I$4:I13)),"")</f>
        <v/>
      </c>
    </row>
    <row r="14">
      <c r="A14" s="4">
        <f>IF($I14="","",INDEX(Calc_Engine!$B:$B,$I14))</f>
        <v/>
      </c>
      <c r="B14" s="4">
        <f>IF($I14="","",INDEX(Calc_Engine!$A:$A,$I14))</f>
        <v/>
      </c>
      <c r="C14" s="4">
        <f>IF($I14="","",INDEX(Calc_Engine!$C:$C,$I14))</f>
        <v/>
      </c>
      <c r="D14" s="4">
        <f>IF($I14="","",INDEX(Calc_Engine!$N:$N,$I14))</f>
        <v/>
      </c>
      <c r="E14" s="12">
        <f>IF($I14="","",INDEX(Calc_Engine!$K:$K,$I14))</f>
        <v/>
      </c>
      <c r="F14" s="13">
        <f>IF($I14="","",INDEX(Calc_Engine!$L:$L,$I14))</f>
        <v/>
      </c>
      <c r="G14" s="12">
        <f>IF($I14="","",INDEX(Calc_Engine!$M:$M,$I14))</f>
        <v/>
      </c>
      <c r="H14" s="4">
        <f>IF($I14="","",INDEX(Calc_Engine!$E:$E,$I14))</f>
        <v/>
      </c>
      <c r="I14" s="4">
        <f>IFERROR(AGGREGATE(15,6,ROW(Calc_Engine!$A$4:$A$180)/(Calc_Engine!$I$4:$I$180="Yes"),ROWS($I$4:I14)),"")</f>
        <v/>
      </c>
    </row>
    <row r="15">
      <c r="A15" s="4">
        <f>IF($I15="","",INDEX(Calc_Engine!$B:$B,$I15))</f>
        <v/>
      </c>
      <c r="B15" s="4">
        <f>IF($I15="","",INDEX(Calc_Engine!$A:$A,$I15))</f>
        <v/>
      </c>
      <c r="C15" s="4">
        <f>IF($I15="","",INDEX(Calc_Engine!$C:$C,$I15))</f>
        <v/>
      </c>
      <c r="D15" s="4">
        <f>IF($I15="","",INDEX(Calc_Engine!$N:$N,$I15))</f>
        <v/>
      </c>
      <c r="E15" s="12">
        <f>IF($I15="","",INDEX(Calc_Engine!$K:$K,$I15))</f>
        <v/>
      </c>
      <c r="F15" s="13">
        <f>IF($I15="","",INDEX(Calc_Engine!$L:$L,$I15))</f>
        <v/>
      </c>
      <c r="G15" s="12">
        <f>IF($I15="","",INDEX(Calc_Engine!$M:$M,$I15))</f>
        <v/>
      </c>
      <c r="H15" s="4">
        <f>IF($I15="","",INDEX(Calc_Engine!$E:$E,$I15))</f>
        <v/>
      </c>
      <c r="I15" s="4">
        <f>IFERROR(AGGREGATE(15,6,ROW(Calc_Engine!$A$4:$A$180)/(Calc_Engine!$I$4:$I$180="Yes"),ROWS($I$4:I15)),"")</f>
        <v/>
      </c>
    </row>
    <row r="16">
      <c r="A16" s="4">
        <f>IF($I16="","",INDEX(Calc_Engine!$B:$B,$I16))</f>
        <v/>
      </c>
      <c r="B16" s="4">
        <f>IF($I16="","",INDEX(Calc_Engine!$A:$A,$I16))</f>
        <v/>
      </c>
      <c r="C16" s="4">
        <f>IF($I16="","",INDEX(Calc_Engine!$C:$C,$I16))</f>
        <v/>
      </c>
      <c r="D16" s="4">
        <f>IF($I16="","",INDEX(Calc_Engine!$N:$N,$I16))</f>
        <v/>
      </c>
      <c r="E16" s="12">
        <f>IF($I16="","",INDEX(Calc_Engine!$K:$K,$I16))</f>
        <v/>
      </c>
      <c r="F16" s="13">
        <f>IF($I16="","",INDEX(Calc_Engine!$L:$L,$I16))</f>
        <v/>
      </c>
      <c r="G16" s="12">
        <f>IF($I16="","",INDEX(Calc_Engine!$M:$M,$I16))</f>
        <v/>
      </c>
      <c r="H16" s="4">
        <f>IF($I16="","",INDEX(Calc_Engine!$E:$E,$I16))</f>
        <v/>
      </c>
      <c r="I16" s="4">
        <f>IFERROR(AGGREGATE(15,6,ROW(Calc_Engine!$A$4:$A$180)/(Calc_Engine!$I$4:$I$180="Yes"),ROWS($I$4:I16)),"")</f>
        <v/>
      </c>
    </row>
    <row r="17">
      <c r="A17" s="4">
        <f>IF($I17="","",INDEX(Calc_Engine!$B:$B,$I17))</f>
        <v/>
      </c>
      <c r="B17" s="4">
        <f>IF($I17="","",INDEX(Calc_Engine!$A:$A,$I17))</f>
        <v/>
      </c>
      <c r="C17" s="4">
        <f>IF($I17="","",INDEX(Calc_Engine!$C:$C,$I17))</f>
        <v/>
      </c>
      <c r="D17" s="4">
        <f>IF($I17="","",INDEX(Calc_Engine!$N:$N,$I17))</f>
        <v/>
      </c>
      <c r="E17" s="12">
        <f>IF($I17="","",INDEX(Calc_Engine!$K:$K,$I17))</f>
        <v/>
      </c>
      <c r="F17" s="13">
        <f>IF($I17="","",INDEX(Calc_Engine!$L:$L,$I17))</f>
        <v/>
      </c>
      <c r="G17" s="12">
        <f>IF($I17="","",INDEX(Calc_Engine!$M:$M,$I17))</f>
        <v/>
      </c>
      <c r="H17" s="4">
        <f>IF($I17="","",INDEX(Calc_Engine!$E:$E,$I17))</f>
        <v/>
      </c>
      <c r="I17" s="4">
        <f>IFERROR(AGGREGATE(15,6,ROW(Calc_Engine!$A$4:$A$180)/(Calc_Engine!$I$4:$I$180="Yes"),ROWS($I$4:I17)),"")</f>
        <v/>
      </c>
    </row>
    <row r="18">
      <c r="A18" s="4">
        <f>IF($I18="","",INDEX(Calc_Engine!$B:$B,$I18))</f>
        <v/>
      </c>
      <c r="B18" s="4">
        <f>IF($I18="","",INDEX(Calc_Engine!$A:$A,$I18))</f>
        <v/>
      </c>
      <c r="C18" s="4">
        <f>IF($I18="","",INDEX(Calc_Engine!$C:$C,$I18))</f>
        <v/>
      </c>
      <c r="D18" s="4">
        <f>IF($I18="","",INDEX(Calc_Engine!$N:$N,$I18))</f>
        <v/>
      </c>
      <c r="E18" s="12">
        <f>IF($I18="","",INDEX(Calc_Engine!$K:$K,$I18))</f>
        <v/>
      </c>
      <c r="F18" s="13">
        <f>IF($I18="","",INDEX(Calc_Engine!$L:$L,$I18))</f>
        <v/>
      </c>
      <c r="G18" s="12">
        <f>IF($I18="","",INDEX(Calc_Engine!$M:$M,$I18))</f>
        <v/>
      </c>
      <c r="H18" s="4">
        <f>IF($I18="","",INDEX(Calc_Engine!$E:$E,$I18))</f>
        <v/>
      </c>
      <c r="I18" s="4">
        <f>IFERROR(AGGREGATE(15,6,ROW(Calc_Engine!$A$4:$A$180)/(Calc_Engine!$I$4:$I$180="Yes"),ROWS($I$4:I18)),"")</f>
        <v/>
      </c>
    </row>
    <row r="19">
      <c r="A19" s="4">
        <f>IF($I19="","",INDEX(Calc_Engine!$B:$B,$I19))</f>
        <v/>
      </c>
      <c r="B19" s="4">
        <f>IF($I19="","",INDEX(Calc_Engine!$A:$A,$I19))</f>
        <v/>
      </c>
      <c r="C19" s="4">
        <f>IF($I19="","",INDEX(Calc_Engine!$C:$C,$I19))</f>
        <v/>
      </c>
      <c r="D19" s="4">
        <f>IF($I19="","",INDEX(Calc_Engine!$N:$N,$I19))</f>
        <v/>
      </c>
      <c r="E19" s="12">
        <f>IF($I19="","",INDEX(Calc_Engine!$K:$K,$I19))</f>
        <v/>
      </c>
      <c r="F19" s="13">
        <f>IF($I19="","",INDEX(Calc_Engine!$L:$L,$I19))</f>
        <v/>
      </c>
      <c r="G19" s="12">
        <f>IF($I19="","",INDEX(Calc_Engine!$M:$M,$I19))</f>
        <v/>
      </c>
      <c r="H19" s="4">
        <f>IF($I19="","",INDEX(Calc_Engine!$E:$E,$I19))</f>
        <v/>
      </c>
      <c r="I19" s="4">
        <f>IFERROR(AGGREGATE(15,6,ROW(Calc_Engine!$A$4:$A$180)/(Calc_Engine!$I$4:$I$180="Yes"),ROWS($I$4:I19)),"")</f>
        <v/>
      </c>
    </row>
    <row r="20">
      <c r="A20" s="4">
        <f>IF($I20="","",INDEX(Calc_Engine!$B:$B,$I20))</f>
        <v/>
      </c>
      <c r="B20" s="4">
        <f>IF($I20="","",INDEX(Calc_Engine!$A:$A,$I20))</f>
        <v/>
      </c>
      <c r="C20" s="4">
        <f>IF($I20="","",INDEX(Calc_Engine!$C:$C,$I20))</f>
        <v/>
      </c>
      <c r="D20" s="4">
        <f>IF($I20="","",INDEX(Calc_Engine!$N:$N,$I20))</f>
        <v/>
      </c>
      <c r="E20" s="12">
        <f>IF($I20="","",INDEX(Calc_Engine!$K:$K,$I20))</f>
        <v/>
      </c>
      <c r="F20" s="13">
        <f>IF($I20="","",INDEX(Calc_Engine!$L:$L,$I20))</f>
        <v/>
      </c>
      <c r="G20" s="12">
        <f>IF($I20="","",INDEX(Calc_Engine!$M:$M,$I20))</f>
        <v/>
      </c>
      <c r="H20" s="4">
        <f>IF($I20="","",INDEX(Calc_Engine!$E:$E,$I20))</f>
        <v/>
      </c>
      <c r="I20" s="4">
        <f>IFERROR(AGGREGATE(15,6,ROW(Calc_Engine!$A$4:$A$180)/(Calc_Engine!$I$4:$I$180="Yes"),ROWS($I$4:I20)),"")</f>
        <v/>
      </c>
    </row>
    <row r="21">
      <c r="A21" s="4">
        <f>IF($I21="","",INDEX(Calc_Engine!$B:$B,$I21))</f>
        <v/>
      </c>
      <c r="B21" s="4">
        <f>IF($I21="","",INDEX(Calc_Engine!$A:$A,$I21))</f>
        <v/>
      </c>
      <c r="C21" s="4">
        <f>IF($I21="","",INDEX(Calc_Engine!$C:$C,$I21))</f>
        <v/>
      </c>
      <c r="D21" s="4">
        <f>IF($I21="","",INDEX(Calc_Engine!$N:$N,$I21))</f>
        <v/>
      </c>
      <c r="E21" s="12">
        <f>IF($I21="","",INDEX(Calc_Engine!$K:$K,$I21))</f>
        <v/>
      </c>
      <c r="F21" s="13">
        <f>IF($I21="","",INDEX(Calc_Engine!$L:$L,$I21))</f>
        <v/>
      </c>
      <c r="G21" s="12">
        <f>IF($I21="","",INDEX(Calc_Engine!$M:$M,$I21))</f>
        <v/>
      </c>
      <c r="H21" s="4">
        <f>IF($I21="","",INDEX(Calc_Engine!$E:$E,$I21))</f>
        <v/>
      </c>
      <c r="I21" s="4">
        <f>IFERROR(AGGREGATE(15,6,ROW(Calc_Engine!$A$4:$A$180)/(Calc_Engine!$I$4:$I$180="Yes"),ROWS($I$4:I21)),"")</f>
        <v/>
      </c>
    </row>
    <row r="22">
      <c r="A22" s="4">
        <f>IF($I22="","",INDEX(Calc_Engine!$B:$B,$I22))</f>
        <v/>
      </c>
      <c r="B22" s="4">
        <f>IF($I22="","",INDEX(Calc_Engine!$A:$A,$I22))</f>
        <v/>
      </c>
      <c r="C22" s="4">
        <f>IF($I22="","",INDEX(Calc_Engine!$C:$C,$I22))</f>
        <v/>
      </c>
      <c r="D22" s="4">
        <f>IF($I22="","",INDEX(Calc_Engine!$N:$N,$I22))</f>
        <v/>
      </c>
      <c r="E22" s="12">
        <f>IF($I22="","",INDEX(Calc_Engine!$K:$K,$I22))</f>
        <v/>
      </c>
      <c r="F22" s="13">
        <f>IF($I22="","",INDEX(Calc_Engine!$L:$L,$I22))</f>
        <v/>
      </c>
      <c r="G22" s="12">
        <f>IF($I22="","",INDEX(Calc_Engine!$M:$M,$I22))</f>
        <v/>
      </c>
      <c r="H22" s="4">
        <f>IF($I22="","",INDEX(Calc_Engine!$E:$E,$I22))</f>
        <v/>
      </c>
      <c r="I22" s="4">
        <f>IFERROR(AGGREGATE(15,6,ROW(Calc_Engine!$A$4:$A$180)/(Calc_Engine!$I$4:$I$180="Yes"),ROWS($I$4:I22)),"")</f>
        <v/>
      </c>
    </row>
    <row r="23">
      <c r="A23" s="4">
        <f>IF($I23="","",INDEX(Calc_Engine!$B:$B,$I23))</f>
        <v/>
      </c>
      <c r="B23" s="4">
        <f>IF($I23="","",INDEX(Calc_Engine!$A:$A,$I23))</f>
        <v/>
      </c>
      <c r="C23" s="4">
        <f>IF($I23="","",INDEX(Calc_Engine!$C:$C,$I23))</f>
        <v/>
      </c>
      <c r="D23" s="4">
        <f>IF($I23="","",INDEX(Calc_Engine!$N:$N,$I23))</f>
        <v/>
      </c>
      <c r="E23" s="12">
        <f>IF($I23="","",INDEX(Calc_Engine!$K:$K,$I23))</f>
        <v/>
      </c>
      <c r="F23" s="13">
        <f>IF($I23="","",INDEX(Calc_Engine!$L:$L,$I23))</f>
        <v/>
      </c>
      <c r="G23" s="12">
        <f>IF($I23="","",INDEX(Calc_Engine!$M:$M,$I23))</f>
        <v/>
      </c>
      <c r="H23" s="4">
        <f>IF($I23="","",INDEX(Calc_Engine!$E:$E,$I23))</f>
        <v/>
      </c>
      <c r="I23" s="4">
        <f>IFERROR(AGGREGATE(15,6,ROW(Calc_Engine!$A$4:$A$180)/(Calc_Engine!$I$4:$I$180="Yes"),ROWS($I$4:I23)),"")</f>
        <v/>
      </c>
    </row>
    <row r="24">
      <c r="A24" s="4">
        <f>IF($I24="","",INDEX(Calc_Engine!$B:$B,$I24))</f>
        <v/>
      </c>
      <c r="B24" s="4">
        <f>IF($I24="","",INDEX(Calc_Engine!$A:$A,$I24))</f>
        <v/>
      </c>
      <c r="C24" s="4">
        <f>IF($I24="","",INDEX(Calc_Engine!$C:$C,$I24))</f>
        <v/>
      </c>
      <c r="D24" s="4">
        <f>IF($I24="","",INDEX(Calc_Engine!$N:$N,$I24))</f>
        <v/>
      </c>
      <c r="E24" s="12">
        <f>IF($I24="","",INDEX(Calc_Engine!$K:$K,$I24))</f>
        <v/>
      </c>
      <c r="F24" s="13">
        <f>IF($I24="","",INDEX(Calc_Engine!$L:$L,$I24))</f>
        <v/>
      </c>
      <c r="G24" s="12">
        <f>IF($I24="","",INDEX(Calc_Engine!$M:$M,$I24))</f>
        <v/>
      </c>
      <c r="H24" s="4">
        <f>IF($I24="","",INDEX(Calc_Engine!$E:$E,$I24))</f>
        <v/>
      </c>
      <c r="I24" s="4">
        <f>IFERROR(AGGREGATE(15,6,ROW(Calc_Engine!$A$4:$A$180)/(Calc_Engine!$I$4:$I$180="Yes"),ROWS($I$4:I24)),"")</f>
        <v/>
      </c>
    </row>
    <row r="25">
      <c r="A25" s="4">
        <f>IF($I25="","",INDEX(Calc_Engine!$B:$B,$I25))</f>
        <v/>
      </c>
      <c r="B25" s="4">
        <f>IF($I25="","",INDEX(Calc_Engine!$A:$A,$I25))</f>
        <v/>
      </c>
      <c r="C25" s="4">
        <f>IF($I25="","",INDEX(Calc_Engine!$C:$C,$I25))</f>
        <v/>
      </c>
      <c r="D25" s="4">
        <f>IF($I25="","",INDEX(Calc_Engine!$N:$N,$I25))</f>
        <v/>
      </c>
      <c r="E25" s="12">
        <f>IF($I25="","",INDEX(Calc_Engine!$K:$K,$I25))</f>
        <v/>
      </c>
      <c r="F25" s="13">
        <f>IF($I25="","",INDEX(Calc_Engine!$L:$L,$I25))</f>
        <v/>
      </c>
      <c r="G25" s="12">
        <f>IF($I25="","",INDEX(Calc_Engine!$M:$M,$I25))</f>
        <v/>
      </c>
      <c r="H25" s="4">
        <f>IF($I25="","",INDEX(Calc_Engine!$E:$E,$I25))</f>
        <v/>
      </c>
      <c r="I25" s="4">
        <f>IFERROR(AGGREGATE(15,6,ROW(Calc_Engine!$A$4:$A$180)/(Calc_Engine!$I$4:$I$180="Yes"),ROWS($I$4:I25)),"")</f>
        <v/>
      </c>
    </row>
    <row r="26">
      <c r="A26" s="4">
        <f>IF($I26="","",INDEX(Calc_Engine!$B:$B,$I26))</f>
        <v/>
      </c>
      <c r="B26" s="4">
        <f>IF($I26="","",INDEX(Calc_Engine!$A:$A,$I26))</f>
        <v/>
      </c>
      <c r="C26" s="4">
        <f>IF($I26="","",INDEX(Calc_Engine!$C:$C,$I26))</f>
        <v/>
      </c>
      <c r="D26" s="4">
        <f>IF($I26="","",INDEX(Calc_Engine!$N:$N,$I26))</f>
        <v/>
      </c>
      <c r="E26" s="12">
        <f>IF($I26="","",INDEX(Calc_Engine!$K:$K,$I26))</f>
        <v/>
      </c>
      <c r="F26" s="13">
        <f>IF($I26="","",INDEX(Calc_Engine!$L:$L,$I26))</f>
        <v/>
      </c>
      <c r="G26" s="12">
        <f>IF($I26="","",INDEX(Calc_Engine!$M:$M,$I26))</f>
        <v/>
      </c>
      <c r="H26" s="4">
        <f>IF($I26="","",INDEX(Calc_Engine!$E:$E,$I26))</f>
        <v/>
      </c>
      <c r="I26" s="4">
        <f>IFERROR(AGGREGATE(15,6,ROW(Calc_Engine!$A$4:$A$180)/(Calc_Engine!$I$4:$I$180="Yes"),ROWS($I$4:I26)),"")</f>
        <v/>
      </c>
    </row>
    <row r="27">
      <c r="A27" s="4">
        <f>IF($I27="","",INDEX(Calc_Engine!$B:$B,$I27))</f>
        <v/>
      </c>
      <c r="B27" s="4">
        <f>IF($I27="","",INDEX(Calc_Engine!$A:$A,$I27))</f>
        <v/>
      </c>
      <c r="C27" s="4">
        <f>IF($I27="","",INDEX(Calc_Engine!$C:$C,$I27))</f>
        <v/>
      </c>
      <c r="D27" s="4">
        <f>IF($I27="","",INDEX(Calc_Engine!$N:$N,$I27))</f>
        <v/>
      </c>
      <c r="E27" s="12">
        <f>IF($I27="","",INDEX(Calc_Engine!$K:$K,$I27))</f>
        <v/>
      </c>
      <c r="F27" s="13">
        <f>IF($I27="","",INDEX(Calc_Engine!$L:$L,$I27))</f>
        <v/>
      </c>
      <c r="G27" s="12">
        <f>IF($I27="","",INDEX(Calc_Engine!$M:$M,$I27))</f>
        <v/>
      </c>
      <c r="H27" s="4">
        <f>IF($I27="","",INDEX(Calc_Engine!$E:$E,$I27))</f>
        <v/>
      </c>
      <c r="I27" s="4">
        <f>IFERROR(AGGREGATE(15,6,ROW(Calc_Engine!$A$4:$A$180)/(Calc_Engine!$I$4:$I$180="Yes"),ROWS($I$4:I27)),"")</f>
        <v/>
      </c>
    </row>
    <row r="28">
      <c r="A28" s="4">
        <f>IF($I28="","",INDEX(Calc_Engine!$B:$B,$I28))</f>
        <v/>
      </c>
      <c r="B28" s="4">
        <f>IF($I28="","",INDEX(Calc_Engine!$A:$A,$I28))</f>
        <v/>
      </c>
      <c r="C28" s="4">
        <f>IF($I28="","",INDEX(Calc_Engine!$C:$C,$I28))</f>
        <v/>
      </c>
      <c r="D28" s="4">
        <f>IF($I28="","",INDEX(Calc_Engine!$N:$N,$I28))</f>
        <v/>
      </c>
      <c r="E28" s="12">
        <f>IF($I28="","",INDEX(Calc_Engine!$K:$K,$I28))</f>
        <v/>
      </c>
      <c r="F28" s="13">
        <f>IF($I28="","",INDEX(Calc_Engine!$L:$L,$I28))</f>
        <v/>
      </c>
      <c r="G28" s="12">
        <f>IF($I28="","",INDEX(Calc_Engine!$M:$M,$I28))</f>
        <v/>
      </c>
      <c r="H28" s="4">
        <f>IF($I28="","",INDEX(Calc_Engine!$E:$E,$I28))</f>
        <v/>
      </c>
      <c r="I28" s="4">
        <f>IFERROR(AGGREGATE(15,6,ROW(Calc_Engine!$A$4:$A$180)/(Calc_Engine!$I$4:$I$180="Yes"),ROWS($I$4:I28)),"")</f>
        <v/>
      </c>
    </row>
    <row r="29">
      <c r="A29" s="4">
        <f>IF($I29="","",INDEX(Calc_Engine!$B:$B,$I29))</f>
        <v/>
      </c>
      <c r="B29" s="4">
        <f>IF($I29="","",INDEX(Calc_Engine!$A:$A,$I29))</f>
        <v/>
      </c>
      <c r="C29" s="4">
        <f>IF($I29="","",INDEX(Calc_Engine!$C:$C,$I29))</f>
        <v/>
      </c>
      <c r="D29" s="4">
        <f>IF($I29="","",INDEX(Calc_Engine!$N:$N,$I29))</f>
        <v/>
      </c>
      <c r="E29" s="12">
        <f>IF($I29="","",INDEX(Calc_Engine!$K:$K,$I29))</f>
        <v/>
      </c>
      <c r="F29" s="13">
        <f>IF($I29="","",INDEX(Calc_Engine!$L:$L,$I29))</f>
        <v/>
      </c>
      <c r="G29" s="12">
        <f>IF($I29="","",INDEX(Calc_Engine!$M:$M,$I29))</f>
        <v/>
      </c>
      <c r="H29" s="4">
        <f>IF($I29="","",INDEX(Calc_Engine!$E:$E,$I29))</f>
        <v/>
      </c>
      <c r="I29" s="4">
        <f>IFERROR(AGGREGATE(15,6,ROW(Calc_Engine!$A$4:$A$180)/(Calc_Engine!$I$4:$I$180="Yes"),ROWS($I$4:I29)),"")</f>
        <v/>
      </c>
    </row>
    <row r="30">
      <c r="A30" s="4">
        <f>IF($I30="","",INDEX(Calc_Engine!$B:$B,$I30))</f>
        <v/>
      </c>
      <c r="B30" s="4">
        <f>IF($I30="","",INDEX(Calc_Engine!$A:$A,$I30))</f>
        <v/>
      </c>
      <c r="C30" s="4">
        <f>IF($I30="","",INDEX(Calc_Engine!$C:$C,$I30))</f>
        <v/>
      </c>
      <c r="D30" s="4">
        <f>IF($I30="","",INDEX(Calc_Engine!$N:$N,$I30))</f>
        <v/>
      </c>
      <c r="E30" s="12">
        <f>IF($I30="","",INDEX(Calc_Engine!$K:$K,$I30))</f>
        <v/>
      </c>
      <c r="F30" s="13">
        <f>IF($I30="","",INDEX(Calc_Engine!$L:$L,$I30))</f>
        <v/>
      </c>
      <c r="G30" s="12">
        <f>IF($I30="","",INDEX(Calc_Engine!$M:$M,$I30))</f>
        <v/>
      </c>
      <c r="H30" s="4">
        <f>IF($I30="","",INDEX(Calc_Engine!$E:$E,$I30))</f>
        <v/>
      </c>
      <c r="I30" s="4">
        <f>IFERROR(AGGREGATE(15,6,ROW(Calc_Engine!$A$4:$A$180)/(Calc_Engine!$I$4:$I$180="Yes"),ROWS($I$4:I30)),"")</f>
        <v/>
      </c>
    </row>
    <row r="31">
      <c r="A31" s="4">
        <f>IF($I31="","",INDEX(Calc_Engine!$B:$B,$I31))</f>
        <v/>
      </c>
      <c r="B31" s="4">
        <f>IF($I31="","",INDEX(Calc_Engine!$A:$A,$I31))</f>
        <v/>
      </c>
      <c r="C31" s="4">
        <f>IF($I31="","",INDEX(Calc_Engine!$C:$C,$I31))</f>
        <v/>
      </c>
      <c r="D31" s="4">
        <f>IF($I31="","",INDEX(Calc_Engine!$N:$N,$I31))</f>
        <v/>
      </c>
      <c r="E31" s="12">
        <f>IF($I31="","",INDEX(Calc_Engine!$K:$K,$I31))</f>
        <v/>
      </c>
      <c r="F31" s="13">
        <f>IF($I31="","",INDEX(Calc_Engine!$L:$L,$I31))</f>
        <v/>
      </c>
      <c r="G31" s="12">
        <f>IF($I31="","",INDEX(Calc_Engine!$M:$M,$I31))</f>
        <v/>
      </c>
      <c r="H31" s="4">
        <f>IF($I31="","",INDEX(Calc_Engine!$E:$E,$I31))</f>
        <v/>
      </c>
      <c r="I31" s="4">
        <f>IFERROR(AGGREGATE(15,6,ROW(Calc_Engine!$A$4:$A$180)/(Calc_Engine!$I$4:$I$180="Yes"),ROWS($I$4:I31)),"")</f>
        <v/>
      </c>
    </row>
    <row r="32">
      <c r="A32" s="4">
        <f>IF($I32="","",INDEX(Calc_Engine!$B:$B,$I32))</f>
        <v/>
      </c>
      <c r="B32" s="4">
        <f>IF($I32="","",INDEX(Calc_Engine!$A:$A,$I32))</f>
        <v/>
      </c>
      <c r="C32" s="4">
        <f>IF($I32="","",INDEX(Calc_Engine!$C:$C,$I32))</f>
        <v/>
      </c>
      <c r="D32" s="4">
        <f>IF($I32="","",INDEX(Calc_Engine!$N:$N,$I32))</f>
        <v/>
      </c>
      <c r="E32" s="12">
        <f>IF($I32="","",INDEX(Calc_Engine!$K:$K,$I32))</f>
        <v/>
      </c>
      <c r="F32" s="13">
        <f>IF($I32="","",INDEX(Calc_Engine!$L:$L,$I32))</f>
        <v/>
      </c>
      <c r="G32" s="12">
        <f>IF($I32="","",INDEX(Calc_Engine!$M:$M,$I32))</f>
        <v/>
      </c>
      <c r="H32" s="4">
        <f>IF($I32="","",INDEX(Calc_Engine!$E:$E,$I32))</f>
        <v/>
      </c>
      <c r="I32" s="4">
        <f>IFERROR(AGGREGATE(15,6,ROW(Calc_Engine!$A$4:$A$180)/(Calc_Engine!$I$4:$I$180="Yes"),ROWS($I$4:I32)),"")</f>
        <v/>
      </c>
    </row>
    <row r="33">
      <c r="A33" s="4">
        <f>IF($I33="","",INDEX(Calc_Engine!$B:$B,$I33))</f>
        <v/>
      </c>
      <c r="B33" s="4">
        <f>IF($I33="","",INDEX(Calc_Engine!$A:$A,$I33))</f>
        <v/>
      </c>
      <c r="C33" s="4">
        <f>IF($I33="","",INDEX(Calc_Engine!$C:$C,$I33))</f>
        <v/>
      </c>
      <c r="D33" s="4">
        <f>IF($I33="","",INDEX(Calc_Engine!$N:$N,$I33))</f>
        <v/>
      </c>
      <c r="E33" s="12">
        <f>IF($I33="","",INDEX(Calc_Engine!$K:$K,$I33))</f>
        <v/>
      </c>
      <c r="F33" s="13">
        <f>IF($I33="","",INDEX(Calc_Engine!$L:$L,$I33))</f>
        <v/>
      </c>
      <c r="G33" s="12">
        <f>IF($I33="","",INDEX(Calc_Engine!$M:$M,$I33))</f>
        <v/>
      </c>
      <c r="H33" s="4">
        <f>IF($I33="","",INDEX(Calc_Engine!$E:$E,$I33))</f>
        <v/>
      </c>
      <c r="I33" s="4">
        <f>IFERROR(AGGREGATE(15,6,ROW(Calc_Engine!$A$4:$A$180)/(Calc_Engine!$I$4:$I$180="Yes"),ROWS($I$4:I33)),"")</f>
        <v/>
      </c>
    </row>
    <row r="34">
      <c r="A34" s="4">
        <f>IF($I34="","",INDEX(Calc_Engine!$B:$B,$I34))</f>
        <v/>
      </c>
      <c r="B34" s="4">
        <f>IF($I34="","",INDEX(Calc_Engine!$A:$A,$I34))</f>
        <v/>
      </c>
      <c r="C34" s="4">
        <f>IF($I34="","",INDEX(Calc_Engine!$C:$C,$I34))</f>
        <v/>
      </c>
      <c r="D34" s="4">
        <f>IF($I34="","",INDEX(Calc_Engine!$N:$N,$I34))</f>
        <v/>
      </c>
      <c r="E34" s="12">
        <f>IF($I34="","",INDEX(Calc_Engine!$K:$K,$I34))</f>
        <v/>
      </c>
      <c r="F34" s="13">
        <f>IF($I34="","",INDEX(Calc_Engine!$L:$L,$I34))</f>
        <v/>
      </c>
      <c r="G34" s="12">
        <f>IF($I34="","",INDEX(Calc_Engine!$M:$M,$I34))</f>
        <v/>
      </c>
      <c r="H34" s="4">
        <f>IF($I34="","",INDEX(Calc_Engine!$E:$E,$I34))</f>
        <v/>
      </c>
      <c r="I34" s="4">
        <f>IFERROR(AGGREGATE(15,6,ROW(Calc_Engine!$A$4:$A$180)/(Calc_Engine!$I$4:$I$180="Yes"),ROWS($I$4:I34)),"")</f>
        <v/>
      </c>
    </row>
    <row r="35">
      <c r="A35" s="4">
        <f>IF($I35="","",INDEX(Calc_Engine!$B:$B,$I35))</f>
        <v/>
      </c>
      <c r="B35" s="4">
        <f>IF($I35="","",INDEX(Calc_Engine!$A:$A,$I35))</f>
        <v/>
      </c>
      <c r="C35" s="4">
        <f>IF($I35="","",INDEX(Calc_Engine!$C:$C,$I35))</f>
        <v/>
      </c>
      <c r="D35" s="4">
        <f>IF($I35="","",INDEX(Calc_Engine!$N:$N,$I35))</f>
        <v/>
      </c>
      <c r="E35" s="12">
        <f>IF($I35="","",INDEX(Calc_Engine!$K:$K,$I35))</f>
        <v/>
      </c>
      <c r="F35" s="13">
        <f>IF($I35="","",INDEX(Calc_Engine!$L:$L,$I35))</f>
        <v/>
      </c>
      <c r="G35" s="12">
        <f>IF($I35="","",INDEX(Calc_Engine!$M:$M,$I35))</f>
        <v/>
      </c>
      <c r="H35" s="4">
        <f>IF($I35="","",INDEX(Calc_Engine!$E:$E,$I35))</f>
        <v/>
      </c>
      <c r="I35" s="4">
        <f>IFERROR(AGGREGATE(15,6,ROW(Calc_Engine!$A$4:$A$180)/(Calc_Engine!$I$4:$I$180="Yes"),ROWS($I$4:I35)),"")</f>
        <v/>
      </c>
    </row>
    <row r="36">
      <c r="A36" s="4">
        <f>IF($I36="","",INDEX(Calc_Engine!$B:$B,$I36))</f>
        <v/>
      </c>
      <c r="B36" s="4">
        <f>IF($I36="","",INDEX(Calc_Engine!$A:$A,$I36))</f>
        <v/>
      </c>
      <c r="C36" s="4">
        <f>IF($I36="","",INDEX(Calc_Engine!$C:$C,$I36))</f>
        <v/>
      </c>
      <c r="D36" s="4">
        <f>IF($I36="","",INDEX(Calc_Engine!$N:$N,$I36))</f>
        <v/>
      </c>
      <c r="E36" s="12">
        <f>IF($I36="","",INDEX(Calc_Engine!$K:$K,$I36))</f>
        <v/>
      </c>
      <c r="F36" s="13">
        <f>IF($I36="","",INDEX(Calc_Engine!$L:$L,$I36))</f>
        <v/>
      </c>
      <c r="G36" s="12">
        <f>IF($I36="","",INDEX(Calc_Engine!$M:$M,$I36))</f>
        <v/>
      </c>
      <c r="H36" s="4">
        <f>IF($I36="","",INDEX(Calc_Engine!$E:$E,$I36))</f>
        <v/>
      </c>
      <c r="I36" s="4">
        <f>IFERROR(AGGREGATE(15,6,ROW(Calc_Engine!$A$4:$A$180)/(Calc_Engine!$I$4:$I$180="Yes"),ROWS($I$4:I36)),"")</f>
        <v/>
      </c>
    </row>
    <row r="37">
      <c r="A37" s="4">
        <f>IF($I37="","",INDEX(Calc_Engine!$B:$B,$I37))</f>
        <v/>
      </c>
      <c r="B37" s="4">
        <f>IF($I37="","",INDEX(Calc_Engine!$A:$A,$I37))</f>
        <v/>
      </c>
      <c r="C37" s="4">
        <f>IF($I37="","",INDEX(Calc_Engine!$C:$C,$I37))</f>
        <v/>
      </c>
      <c r="D37" s="4">
        <f>IF($I37="","",INDEX(Calc_Engine!$N:$N,$I37))</f>
        <v/>
      </c>
      <c r="E37" s="12">
        <f>IF($I37="","",INDEX(Calc_Engine!$K:$K,$I37))</f>
        <v/>
      </c>
      <c r="F37" s="13">
        <f>IF($I37="","",INDEX(Calc_Engine!$L:$L,$I37))</f>
        <v/>
      </c>
      <c r="G37" s="12">
        <f>IF($I37="","",INDEX(Calc_Engine!$M:$M,$I37))</f>
        <v/>
      </c>
      <c r="H37" s="4">
        <f>IF($I37="","",INDEX(Calc_Engine!$E:$E,$I37))</f>
        <v/>
      </c>
      <c r="I37" s="4">
        <f>IFERROR(AGGREGATE(15,6,ROW(Calc_Engine!$A$4:$A$180)/(Calc_Engine!$I$4:$I$180="Yes"),ROWS($I$4:I37)),"")</f>
        <v/>
      </c>
    </row>
    <row r="38">
      <c r="A38" s="4">
        <f>IF($I38="","",INDEX(Calc_Engine!$B:$B,$I38))</f>
        <v/>
      </c>
      <c r="B38" s="4">
        <f>IF($I38="","",INDEX(Calc_Engine!$A:$A,$I38))</f>
        <v/>
      </c>
      <c r="C38" s="4">
        <f>IF($I38="","",INDEX(Calc_Engine!$C:$C,$I38))</f>
        <v/>
      </c>
      <c r="D38" s="4">
        <f>IF($I38="","",INDEX(Calc_Engine!$N:$N,$I38))</f>
        <v/>
      </c>
      <c r="E38" s="12">
        <f>IF($I38="","",INDEX(Calc_Engine!$K:$K,$I38))</f>
        <v/>
      </c>
      <c r="F38" s="13">
        <f>IF($I38="","",INDEX(Calc_Engine!$L:$L,$I38))</f>
        <v/>
      </c>
      <c r="G38" s="12">
        <f>IF($I38="","",INDEX(Calc_Engine!$M:$M,$I38))</f>
        <v/>
      </c>
      <c r="H38" s="4">
        <f>IF($I38="","",INDEX(Calc_Engine!$E:$E,$I38))</f>
        <v/>
      </c>
      <c r="I38" s="4">
        <f>IFERROR(AGGREGATE(15,6,ROW(Calc_Engine!$A$4:$A$180)/(Calc_Engine!$I$4:$I$180="Yes"),ROWS($I$4:I38)),"")</f>
        <v/>
      </c>
    </row>
    <row r="39">
      <c r="A39" s="4">
        <f>IF($I39="","",INDEX(Calc_Engine!$B:$B,$I39))</f>
        <v/>
      </c>
      <c r="B39" s="4">
        <f>IF($I39="","",INDEX(Calc_Engine!$A:$A,$I39))</f>
        <v/>
      </c>
      <c r="C39" s="4">
        <f>IF($I39="","",INDEX(Calc_Engine!$C:$C,$I39))</f>
        <v/>
      </c>
      <c r="D39" s="4">
        <f>IF($I39="","",INDEX(Calc_Engine!$N:$N,$I39))</f>
        <v/>
      </c>
      <c r="E39" s="12">
        <f>IF($I39="","",INDEX(Calc_Engine!$K:$K,$I39))</f>
        <v/>
      </c>
      <c r="F39" s="13">
        <f>IF($I39="","",INDEX(Calc_Engine!$L:$L,$I39))</f>
        <v/>
      </c>
      <c r="G39" s="12">
        <f>IF($I39="","",INDEX(Calc_Engine!$M:$M,$I39))</f>
        <v/>
      </c>
      <c r="H39" s="4">
        <f>IF($I39="","",INDEX(Calc_Engine!$E:$E,$I39))</f>
        <v/>
      </c>
      <c r="I39" s="4">
        <f>IFERROR(AGGREGATE(15,6,ROW(Calc_Engine!$A$4:$A$180)/(Calc_Engine!$I$4:$I$180="Yes"),ROWS($I$4:I39)),"")</f>
        <v/>
      </c>
    </row>
    <row r="40">
      <c r="A40" s="4">
        <f>IF($I40="","",INDEX(Calc_Engine!$B:$B,$I40))</f>
        <v/>
      </c>
      <c r="B40" s="4">
        <f>IF($I40="","",INDEX(Calc_Engine!$A:$A,$I40))</f>
        <v/>
      </c>
      <c r="C40" s="4">
        <f>IF($I40="","",INDEX(Calc_Engine!$C:$C,$I40))</f>
        <v/>
      </c>
      <c r="D40" s="4">
        <f>IF($I40="","",INDEX(Calc_Engine!$N:$N,$I40))</f>
        <v/>
      </c>
      <c r="E40" s="12">
        <f>IF($I40="","",INDEX(Calc_Engine!$K:$K,$I40))</f>
        <v/>
      </c>
      <c r="F40" s="13">
        <f>IF($I40="","",INDEX(Calc_Engine!$L:$L,$I40))</f>
        <v/>
      </c>
      <c r="G40" s="12">
        <f>IF($I40="","",INDEX(Calc_Engine!$M:$M,$I40))</f>
        <v/>
      </c>
      <c r="H40" s="4">
        <f>IF($I40="","",INDEX(Calc_Engine!$E:$E,$I40))</f>
        <v/>
      </c>
      <c r="I40" s="4">
        <f>IFERROR(AGGREGATE(15,6,ROW(Calc_Engine!$A$4:$A$180)/(Calc_Engine!$I$4:$I$180="Yes"),ROWS($I$4:I40)),"")</f>
        <v/>
      </c>
    </row>
    <row r="41">
      <c r="A41" s="4">
        <f>IF($I41="","",INDEX(Calc_Engine!$B:$B,$I41))</f>
        <v/>
      </c>
      <c r="B41" s="4">
        <f>IF($I41="","",INDEX(Calc_Engine!$A:$A,$I41))</f>
        <v/>
      </c>
      <c r="C41" s="4">
        <f>IF($I41="","",INDEX(Calc_Engine!$C:$C,$I41))</f>
        <v/>
      </c>
      <c r="D41" s="4">
        <f>IF($I41="","",INDEX(Calc_Engine!$N:$N,$I41))</f>
        <v/>
      </c>
      <c r="E41" s="12">
        <f>IF($I41="","",INDEX(Calc_Engine!$K:$K,$I41))</f>
        <v/>
      </c>
      <c r="F41" s="13">
        <f>IF($I41="","",INDEX(Calc_Engine!$L:$L,$I41))</f>
        <v/>
      </c>
      <c r="G41" s="12">
        <f>IF($I41="","",INDEX(Calc_Engine!$M:$M,$I41))</f>
        <v/>
      </c>
      <c r="H41" s="4">
        <f>IF($I41="","",INDEX(Calc_Engine!$E:$E,$I41))</f>
        <v/>
      </c>
      <c r="I41" s="4">
        <f>IFERROR(AGGREGATE(15,6,ROW(Calc_Engine!$A$4:$A$180)/(Calc_Engine!$I$4:$I$180="Yes"),ROWS($I$4:I41)),"")</f>
        <v/>
      </c>
    </row>
    <row r="42">
      <c r="A42" s="4">
        <f>IF($I42="","",INDEX(Calc_Engine!$B:$B,$I42))</f>
        <v/>
      </c>
      <c r="B42" s="4">
        <f>IF($I42="","",INDEX(Calc_Engine!$A:$A,$I42))</f>
        <v/>
      </c>
      <c r="C42" s="4">
        <f>IF($I42="","",INDEX(Calc_Engine!$C:$C,$I42))</f>
        <v/>
      </c>
      <c r="D42" s="4">
        <f>IF($I42="","",INDEX(Calc_Engine!$N:$N,$I42))</f>
        <v/>
      </c>
      <c r="E42" s="12">
        <f>IF($I42="","",INDEX(Calc_Engine!$K:$K,$I42))</f>
        <v/>
      </c>
      <c r="F42" s="13">
        <f>IF($I42="","",INDEX(Calc_Engine!$L:$L,$I42))</f>
        <v/>
      </c>
      <c r="G42" s="12">
        <f>IF($I42="","",INDEX(Calc_Engine!$M:$M,$I42))</f>
        <v/>
      </c>
      <c r="H42" s="4">
        <f>IF($I42="","",INDEX(Calc_Engine!$E:$E,$I42))</f>
        <v/>
      </c>
      <c r="I42" s="4">
        <f>IFERROR(AGGREGATE(15,6,ROW(Calc_Engine!$A$4:$A$180)/(Calc_Engine!$I$4:$I$180="Yes"),ROWS($I$4:I42)),"")</f>
        <v/>
      </c>
    </row>
    <row r="43">
      <c r="A43" s="4">
        <f>IF($I43="","",INDEX(Calc_Engine!$B:$B,$I43))</f>
        <v/>
      </c>
      <c r="B43" s="4">
        <f>IF($I43="","",INDEX(Calc_Engine!$A:$A,$I43))</f>
        <v/>
      </c>
      <c r="C43" s="4">
        <f>IF($I43="","",INDEX(Calc_Engine!$C:$C,$I43))</f>
        <v/>
      </c>
      <c r="D43" s="4">
        <f>IF($I43="","",INDEX(Calc_Engine!$N:$N,$I43))</f>
        <v/>
      </c>
      <c r="E43" s="12">
        <f>IF($I43="","",INDEX(Calc_Engine!$K:$K,$I43))</f>
        <v/>
      </c>
      <c r="F43" s="13">
        <f>IF($I43="","",INDEX(Calc_Engine!$L:$L,$I43))</f>
        <v/>
      </c>
      <c r="G43" s="12">
        <f>IF($I43="","",INDEX(Calc_Engine!$M:$M,$I43))</f>
        <v/>
      </c>
      <c r="H43" s="4">
        <f>IF($I43="","",INDEX(Calc_Engine!$E:$E,$I43))</f>
        <v/>
      </c>
      <c r="I43" s="4">
        <f>IFERROR(AGGREGATE(15,6,ROW(Calc_Engine!$A$4:$A$180)/(Calc_Engine!$I$4:$I$180="Yes"),ROWS($I$4:I43)),"")</f>
        <v/>
      </c>
    </row>
    <row r="44">
      <c r="A44" s="4">
        <f>IF($I44="","",INDEX(Calc_Engine!$B:$B,$I44))</f>
        <v/>
      </c>
      <c r="B44" s="4">
        <f>IF($I44="","",INDEX(Calc_Engine!$A:$A,$I44))</f>
        <v/>
      </c>
      <c r="C44" s="4">
        <f>IF($I44="","",INDEX(Calc_Engine!$C:$C,$I44))</f>
        <v/>
      </c>
      <c r="D44" s="4">
        <f>IF($I44="","",INDEX(Calc_Engine!$N:$N,$I44))</f>
        <v/>
      </c>
      <c r="E44" s="12">
        <f>IF($I44="","",INDEX(Calc_Engine!$K:$K,$I44))</f>
        <v/>
      </c>
      <c r="F44" s="13">
        <f>IF($I44="","",INDEX(Calc_Engine!$L:$L,$I44))</f>
        <v/>
      </c>
      <c r="G44" s="12">
        <f>IF($I44="","",INDEX(Calc_Engine!$M:$M,$I44))</f>
        <v/>
      </c>
      <c r="H44" s="4">
        <f>IF($I44="","",INDEX(Calc_Engine!$E:$E,$I44))</f>
        <v/>
      </c>
      <c r="I44" s="4">
        <f>IFERROR(AGGREGATE(15,6,ROW(Calc_Engine!$A$4:$A$180)/(Calc_Engine!$I$4:$I$180="Yes"),ROWS($I$4:I44)),"")</f>
        <v/>
      </c>
    </row>
    <row r="45">
      <c r="A45" s="4">
        <f>IF($I45="","",INDEX(Calc_Engine!$B:$B,$I45))</f>
        <v/>
      </c>
      <c r="B45" s="4">
        <f>IF($I45="","",INDEX(Calc_Engine!$A:$A,$I45))</f>
        <v/>
      </c>
      <c r="C45" s="4">
        <f>IF($I45="","",INDEX(Calc_Engine!$C:$C,$I45))</f>
        <v/>
      </c>
      <c r="D45" s="4">
        <f>IF($I45="","",INDEX(Calc_Engine!$N:$N,$I45))</f>
        <v/>
      </c>
      <c r="E45" s="12">
        <f>IF($I45="","",INDEX(Calc_Engine!$K:$K,$I45))</f>
        <v/>
      </c>
      <c r="F45" s="13">
        <f>IF($I45="","",INDEX(Calc_Engine!$L:$L,$I45))</f>
        <v/>
      </c>
      <c r="G45" s="12">
        <f>IF($I45="","",INDEX(Calc_Engine!$M:$M,$I45))</f>
        <v/>
      </c>
      <c r="H45" s="4">
        <f>IF($I45="","",INDEX(Calc_Engine!$E:$E,$I45))</f>
        <v/>
      </c>
      <c r="I45" s="4">
        <f>IFERROR(AGGREGATE(15,6,ROW(Calc_Engine!$A$4:$A$180)/(Calc_Engine!$I$4:$I$180="Yes"),ROWS($I$4:I45)),"")</f>
        <v/>
      </c>
    </row>
    <row r="46">
      <c r="A46" s="4">
        <f>IF($I46="","",INDEX(Calc_Engine!$B:$B,$I46))</f>
        <v/>
      </c>
      <c r="B46" s="4">
        <f>IF($I46="","",INDEX(Calc_Engine!$A:$A,$I46))</f>
        <v/>
      </c>
      <c r="C46" s="4">
        <f>IF($I46="","",INDEX(Calc_Engine!$C:$C,$I46))</f>
        <v/>
      </c>
      <c r="D46" s="4">
        <f>IF($I46="","",INDEX(Calc_Engine!$N:$N,$I46))</f>
        <v/>
      </c>
      <c r="E46" s="12">
        <f>IF($I46="","",INDEX(Calc_Engine!$K:$K,$I46))</f>
        <v/>
      </c>
      <c r="F46" s="13">
        <f>IF($I46="","",INDEX(Calc_Engine!$L:$L,$I46))</f>
        <v/>
      </c>
      <c r="G46" s="12">
        <f>IF($I46="","",INDEX(Calc_Engine!$M:$M,$I46))</f>
        <v/>
      </c>
      <c r="H46" s="4">
        <f>IF($I46="","",INDEX(Calc_Engine!$E:$E,$I46))</f>
        <v/>
      </c>
      <c r="I46" s="4">
        <f>IFERROR(AGGREGATE(15,6,ROW(Calc_Engine!$A$4:$A$180)/(Calc_Engine!$I$4:$I$180="Yes"),ROWS($I$4:I46)),"")</f>
        <v/>
      </c>
    </row>
    <row r="47">
      <c r="A47" s="4">
        <f>IF($I47="","",INDEX(Calc_Engine!$B:$B,$I47))</f>
        <v/>
      </c>
      <c r="B47" s="4">
        <f>IF($I47="","",INDEX(Calc_Engine!$A:$A,$I47))</f>
        <v/>
      </c>
      <c r="C47" s="4">
        <f>IF($I47="","",INDEX(Calc_Engine!$C:$C,$I47))</f>
        <v/>
      </c>
      <c r="D47" s="4">
        <f>IF($I47="","",INDEX(Calc_Engine!$N:$N,$I47))</f>
        <v/>
      </c>
      <c r="E47" s="12">
        <f>IF($I47="","",INDEX(Calc_Engine!$K:$K,$I47))</f>
        <v/>
      </c>
      <c r="F47" s="13">
        <f>IF($I47="","",INDEX(Calc_Engine!$L:$L,$I47))</f>
        <v/>
      </c>
      <c r="G47" s="12">
        <f>IF($I47="","",INDEX(Calc_Engine!$M:$M,$I47))</f>
        <v/>
      </c>
      <c r="H47" s="4">
        <f>IF($I47="","",INDEX(Calc_Engine!$E:$E,$I47))</f>
        <v/>
      </c>
      <c r="I47" s="4">
        <f>IFERROR(AGGREGATE(15,6,ROW(Calc_Engine!$A$4:$A$180)/(Calc_Engine!$I$4:$I$180="Yes"),ROWS($I$4:I47)),"")</f>
        <v/>
      </c>
    </row>
    <row r="48">
      <c r="A48" s="4">
        <f>IF($I48="","",INDEX(Calc_Engine!$B:$B,$I48))</f>
        <v/>
      </c>
      <c r="B48" s="4">
        <f>IF($I48="","",INDEX(Calc_Engine!$A:$A,$I48))</f>
        <v/>
      </c>
      <c r="C48" s="4">
        <f>IF($I48="","",INDEX(Calc_Engine!$C:$C,$I48))</f>
        <v/>
      </c>
      <c r="D48" s="4">
        <f>IF($I48="","",INDEX(Calc_Engine!$N:$N,$I48))</f>
        <v/>
      </c>
      <c r="E48" s="12">
        <f>IF($I48="","",INDEX(Calc_Engine!$K:$K,$I48))</f>
        <v/>
      </c>
      <c r="F48" s="13">
        <f>IF($I48="","",INDEX(Calc_Engine!$L:$L,$I48))</f>
        <v/>
      </c>
      <c r="G48" s="12">
        <f>IF($I48="","",INDEX(Calc_Engine!$M:$M,$I48))</f>
        <v/>
      </c>
      <c r="H48" s="4">
        <f>IF($I48="","",INDEX(Calc_Engine!$E:$E,$I48))</f>
        <v/>
      </c>
      <c r="I48" s="4">
        <f>IFERROR(AGGREGATE(15,6,ROW(Calc_Engine!$A$4:$A$180)/(Calc_Engine!$I$4:$I$180="Yes"),ROWS($I$4:I48)),"")</f>
        <v/>
      </c>
    </row>
    <row r="49">
      <c r="A49" s="4">
        <f>IF($I49="","",INDEX(Calc_Engine!$B:$B,$I49))</f>
        <v/>
      </c>
      <c r="B49" s="4">
        <f>IF($I49="","",INDEX(Calc_Engine!$A:$A,$I49))</f>
        <v/>
      </c>
      <c r="C49" s="4">
        <f>IF($I49="","",INDEX(Calc_Engine!$C:$C,$I49))</f>
        <v/>
      </c>
      <c r="D49" s="4">
        <f>IF($I49="","",INDEX(Calc_Engine!$N:$N,$I49))</f>
        <v/>
      </c>
      <c r="E49" s="12">
        <f>IF($I49="","",INDEX(Calc_Engine!$K:$K,$I49))</f>
        <v/>
      </c>
      <c r="F49" s="13">
        <f>IF($I49="","",INDEX(Calc_Engine!$L:$L,$I49))</f>
        <v/>
      </c>
      <c r="G49" s="12">
        <f>IF($I49="","",INDEX(Calc_Engine!$M:$M,$I49))</f>
        <v/>
      </c>
      <c r="H49" s="4">
        <f>IF($I49="","",INDEX(Calc_Engine!$E:$E,$I49))</f>
        <v/>
      </c>
      <c r="I49" s="4">
        <f>IFERROR(AGGREGATE(15,6,ROW(Calc_Engine!$A$4:$A$180)/(Calc_Engine!$I$4:$I$180="Yes"),ROWS($I$4:I49)),"")</f>
        <v/>
      </c>
    </row>
    <row r="50">
      <c r="A50" s="4">
        <f>IF($I50="","",INDEX(Calc_Engine!$B:$B,$I50))</f>
        <v/>
      </c>
      <c r="B50" s="4">
        <f>IF($I50="","",INDEX(Calc_Engine!$A:$A,$I50))</f>
        <v/>
      </c>
      <c r="C50" s="4">
        <f>IF($I50="","",INDEX(Calc_Engine!$C:$C,$I50))</f>
        <v/>
      </c>
      <c r="D50" s="4">
        <f>IF($I50="","",INDEX(Calc_Engine!$N:$N,$I50))</f>
        <v/>
      </c>
      <c r="E50" s="12">
        <f>IF($I50="","",INDEX(Calc_Engine!$K:$K,$I50))</f>
        <v/>
      </c>
      <c r="F50" s="13">
        <f>IF($I50="","",INDEX(Calc_Engine!$L:$L,$I50))</f>
        <v/>
      </c>
      <c r="G50" s="12">
        <f>IF($I50="","",INDEX(Calc_Engine!$M:$M,$I50))</f>
        <v/>
      </c>
      <c r="H50" s="4">
        <f>IF($I50="","",INDEX(Calc_Engine!$E:$E,$I50))</f>
        <v/>
      </c>
      <c r="I50" s="4">
        <f>IFERROR(AGGREGATE(15,6,ROW(Calc_Engine!$A$4:$A$180)/(Calc_Engine!$I$4:$I$180="Yes"),ROWS($I$4:I50)),"")</f>
        <v/>
      </c>
    </row>
    <row r="51">
      <c r="A51" s="4">
        <f>IF($I51="","",INDEX(Calc_Engine!$B:$B,$I51))</f>
        <v/>
      </c>
      <c r="B51" s="4">
        <f>IF($I51="","",INDEX(Calc_Engine!$A:$A,$I51))</f>
        <v/>
      </c>
      <c r="C51" s="4">
        <f>IF($I51="","",INDEX(Calc_Engine!$C:$C,$I51))</f>
        <v/>
      </c>
      <c r="D51" s="4">
        <f>IF($I51="","",INDEX(Calc_Engine!$N:$N,$I51))</f>
        <v/>
      </c>
      <c r="E51" s="12">
        <f>IF($I51="","",INDEX(Calc_Engine!$K:$K,$I51))</f>
        <v/>
      </c>
      <c r="F51" s="13">
        <f>IF($I51="","",INDEX(Calc_Engine!$L:$L,$I51))</f>
        <v/>
      </c>
      <c r="G51" s="12">
        <f>IF($I51="","",INDEX(Calc_Engine!$M:$M,$I51))</f>
        <v/>
      </c>
      <c r="H51" s="4">
        <f>IF($I51="","",INDEX(Calc_Engine!$E:$E,$I51))</f>
        <v/>
      </c>
      <c r="I51" s="4">
        <f>IFERROR(AGGREGATE(15,6,ROW(Calc_Engine!$A$4:$A$180)/(Calc_Engine!$I$4:$I$180="Yes"),ROWS($I$4:I51)),"")</f>
        <v/>
      </c>
    </row>
    <row r="52">
      <c r="A52" s="4">
        <f>IF($I52="","",INDEX(Calc_Engine!$B:$B,$I52))</f>
        <v/>
      </c>
      <c r="B52" s="4">
        <f>IF($I52="","",INDEX(Calc_Engine!$A:$A,$I52))</f>
        <v/>
      </c>
      <c r="C52" s="4">
        <f>IF($I52="","",INDEX(Calc_Engine!$C:$C,$I52))</f>
        <v/>
      </c>
      <c r="D52" s="4">
        <f>IF($I52="","",INDEX(Calc_Engine!$N:$N,$I52))</f>
        <v/>
      </c>
      <c r="E52" s="12">
        <f>IF($I52="","",INDEX(Calc_Engine!$K:$K,$I52))</f>
        <v/>
      </c>
      <c r="F52" s="13">
        <f>IF($I52="","",INDEX(Calc_Engine!$L:$L,$I52))</f>
        <v/>
      </c>
      <c r="G52" s="12">
        <f>IF($I52="","",INDEX(Calc_Engine!$M:$M,$I52))</f>
        <v/>
      </c>
      <c r="H52" s="4">
        <f>IF($I52="","",INDEX(Calc_Engine!$E:$E,$I52))</f>
        <v/>
      </c>
      <c r="I52" s="4">
        <f>IFERROR(AGGREGATE(15,6,ROW(Calc_Engine!$A$4:$A$180)/(Calc_Engine!$I$4:$I$180="Yes"),ROWS($I$4:I52)),"")</f>
        <v/>
      </c>
    </row>
    <row r="53">
      <c r="A53" s="4">
        <f>IF($I53="","",INDEX(Calc_Engine!$B:$B,$I53))</f>
        <v/>
      </c>
      <c r="B53" s="4">
        <f>IF($I53="","",INDEX(Calc_Engine!$A:$A,$I53))</f>
        <v/>
      </c>
      <c r="C53" s="4">
        <f>IF($I53="","",INDEX(Calc_Engine!$C:$C,$I53))</f>
        <v/>
      </c>
      <c r="D53" s="4">
        <f>IF($I53="","",INDEX(Calc_Engine!$N:$N,$I53))</f>
        <v/>
      </c>
      <c r="E53" s="12">
        <f>IF($I53="","",INDEX(Calc_Engine!$K:$K,$I53))</f>
        <v/>
      </c>
      <c r="F53" s="13">
        <f>IF($I53="","",INDEX(Calc_Engine!$L:$L,$I53))</f>
        <v/>
      </c>
      <c r="G53" s="12">
        <f>IF($I53="","",INDEX(Calc_Engine!$M:$M,$I53))</f>
        <v/>
      </c>
      <c r="H53" s="4">
        <f>IF($I53="","",INDEX(Calc_Engine!$E:$E,$I53))</f>
        <v/>
      </c>
      <c r="I53" s="4">
        <f>IFERROR(AGGREGATE(15,6,ROW(Calc_Engine!$A$4:$A$180)/(Calc_Engine!$I$4:$I$180="Yes"),ROWS($I$4:I53)),"")</f>
        <v/>
      </c>
    </row>
    <row r="54">
      <c r="A54" s="4">
        <f>IF($I54="","",INDEX(Calc_Engine!$B:$B,$I54))</f>
        <v/>
      </c>
      <c r="B54" s="4">
        <f>IF($I54="","",INDEX(Calc_Engine!$A:$A,$I54))</f>
        <v/>
      </c>
      <c r="C54" s="4">
        <f>IF($I54="","",INDEX(Calc_Engine!$C:$C,$I54))</f>
        <v/>
      </c>
      <c r="D54" s="4">
        <f>IF($I54="","",INDEX(Calc_Engine!$N:$N,$I54))</f>
        <v/>
      </c>
      <c r="E54" s="12">
        <f>IF($I54="","",INDEX(Calc_Engine!$K:$K,$I54))</f>
        <v/>
      </c>
      <c r="F54" s="13">
        <f>IF($I54="","",INDEX(Calc_Engine!$L:$L,$I54))</f>
        <v/>
      </c>
      <c r="G54" s="12">
        <f>IF($I54="","",INDEX(Calc_Engine!$M:$M,$I54))</f>
        <v/>
      </c>
      <c r="H54" s="4">
        <f>IF($I54="","",INDEX(Calc_Engine!$E:$E,$I54))</f>
        <v/>
      </c>
      <c r="I54" s="4">
        <f>IFERROR(AGGREGATE(15,6,ROW(Calc_Engine!$A$4:$A$180)/(Calc_Engine!$I$4:$I$180="Yes"),ROWS($I$4:I54)),"")</f>
        <v/>
      </c>
    </row>
    <row r="55">
      <c r="A55" s="4">
        <f>IF($I55="","",INDEX(Calc_Engine!$B:$B,$I55))</f>
        <v/>
      </c>
      <c r="B55" s="4">
        <f>IF($I55="","",INDEX(Calc_Engine!$A:$A,$I55))</f>
        <v/>
      </c>
      <c r="C55" s="4">
        <f>IF($I55="","",INDEX(Calc_Engine!$C:$C,$I55))</f>
        <v/>
      </c>
      <c r="D55" s="4">
        <f>IF($I55="","",INDEX(Calc_Engine!$N:$N,$I55))</f>
        <v/>
      </c>
      <c r="E55" s="12">
        <f>IF($I55="","",INDEX(Calc_Engine!$K:$K,$I55))</f>
        <v/>
      </c>
      <c r="F55" s="13">
        <f>IF($I55="","",INDEX(Calc_Engine!$L:$L,$I55))</f>
        <v/>
      </c>
      <c r="G55" s="12">
        <f>IF($I55="","",INDEX(Calc_Engine!$M:$M,$I55))</f>
        <v/>
      </c>
      <c r="H55" s="4">
        <f>IF($I55="","",INDEX(Calc_Engine!$E:$E,$I55))</f>
        <v/>
      </c>
      <c r="I55" s="4">
        <f>IFERROR(AGGREGATE(15,6,ROW(Calc_Engine!$A$4:$A$180)/(Calc_Engine!$I$4:$I$180="Yes"),ROWS($I$4:I55)),"")</f>
        <v/>
      </c>
    </row>
    <row r="56">
      <c r="A56" s="4">
        <f>IF($I56="","",INDEX(Calc_Engine!$B:$B,$I56))</f>
        <v/>
      </c>
      <c r="B56" s="4">
        <f>IF($I56="","",INDEX(Calc_Engine!$A:$A,$I56))</f>
        <v/>
      </c>
      <c r="C56" s="4">
        <f>IF($I56="","",INDEX(Calc_Engine!$C:$C,$I56))</f>
        <v/>
      </c>
      <c r="D56" s="4">
        <f>IF($I56="","",INDEX(Calc_Engine!$N:$N,$I56))</f>
        <v/>
      </c>
      <c r="E56" s="12">
        <f>IF($I56="","",INDEX(Calc_Engine!$K:$K,$I56))</f>
        <v/>
      </c>
      <c r="F56" s="13">
        <f>IF($I56="","",INDEX(Calc_Engine!$L:$L,$I56))</f>
        <v/>
      </c>
      <c r="G56" s="12">
        <f>IF($I56="","",INDEX(Calc_Engine!$M:$M,$I56))</f>
        <v/>
      </c>
      <c r="H56" s="4">
        <f>IF($I56="","",INDEX(Calc_Engine!$E:$E,$I56))</f>
        <v/>
      </c>
      <c r="I56" s="4">
        <f>IFERROR(AGGREGATE(15,6,ROW(Calc_Engine!$A$4:$A$180)/(Calc_Engine!$I$4:$I$180="Yes"),ROWS($I$4:I56)),"")</f>
        <v/>
      </c>
    </row>
    <row r="57">
      <c r="A57" s="4">
        <f>IF($I57="","",INDEX(Calc_Engine!$B:$B,$I57))</f>
        <v/>
      </c>
      <c r="B57" s="4">
        <f>IF($I57="","",INDEX(Calc_Engine!$A:$A,$I57))</f>
        <v/>
      </c>
      <c r="C57" s="4">
        <f>IF($I57="","",INDEX(Calc_Engine!$C:$C,$I57))</f>
        <v/>
      </c>
      <c r="D57" s="4">
        <f>IF($I57="","",INDEX(Calc_Engine!$N:$N,$I57))</f>
        <v/>
      </c>
      <c r="E57" s="12">
        <f>IF($I57="","",INDEX(Calc_Engine!$K:$K,$I57))</f>
        <v/>
      </c>
      <c r="F57" s="13">
        <f>IF($I57="","",INDEX(Calc_Engine!$L:$L,$I57))</f>
        <v/>
      </c>
      <c r="G57" s="12">
        <f>IF($I57="","",INDEX(Calc_Engine!$M:$M,$I57))</f>
        <v/>
      </c>
      <c r="H57" s="4">
        <f>IF($I57="","",INDEX(Calc_Engine!$E:$E,$I57))</f>
        <v/>
      </c>
      <c r="I57" s="4">
        <f>IFERROR(AGGREGATE(15,6,ROW(Calc_Engine!$A$4:$A$180)/(Calc_Engine!$I$4:$I$180="Yes"),ROWS($I$4:I57)),"")</f>
        <v/>
      </c>
    </row>
    <row r="58">
      <c r="A58" s="4">
        <f>IF($I58="","",INDEX(Calc_Engine!$B:$B,$I58))</f>
        <v/>
      </c>
      <c r="B58" s="4">
        <f>IF($I58="","",INDEX(Calc_Engine!$A:$A,$I58))</f>
        <v/>
      </c>
      <c r="C58" s="4">
        <f>IF($I58="","",INDEX(Calc_Engine!$C:$C,$I58))</f>
        <v/>
      </c>
      <c r="D58" s="4">
        <f>IF($I58="","",INDEX(Calc_Engine!$N:$N,$I58))</f>
        <v/>
      </c>
      <c r="E58" s="12">
        <f>IF($I58="","",INDEX(Calc_Engine!$K:$K,$I58))</f>
        <v/>
      </c>
      <c r="F58" s="13">
        <f>IF($I58="","",INDEX(Calc_Engine!$L:$L,$I58))</f>
        <v/>
      </c>
      <c r="G58" s="12">
        <f>IF($I58="","",INDEX(Calc_Engine!$M:$M,$I58))</f>
        <v/>
      </c>
      <c r="H58" s="4">
        <f>IF($I58="","",INDEX(Calc_Engine!$E:$E,$I58))</f>
        <v/>
      </c>
      <c r="I58" s="4">
        <f>IFERROR(AGGREGATE(15,6,ROW(Calc_Engine!$A$4:$A$180)/(Calc_Engine!$I$4:$I$180="Yes"),ROWS($I$4:I58)),"")</f>
        <v/>
      </c>
    </row>
    <row r="59">
      <c r="A59" s="4">
        <f>IF($I59="","",INDEX(Calc_Engine!$B:$B,$I59))</f>
        <v/>
      </c>
      <c r="B59" s="4">
        <f>IF($I59="","",INDEX(Calc_Engine!$A:$A,$I59))</f>
        <v/>
      </c>
      <c r="C59" s="4">
        <f>IF($I59="","",INDEX(Calc_Engine!$C:$C,$I59))</f>
        <v/>
      </c>
      <c r="D59" s="4">
        <f>IF($I59="","",INDEX(Calc_Engine!$N:$N,$I59))</f>
        <v/>
      </c>
      <c r="E59" s="12">
        <f>IF($I59="","",INDEX(Calc_Engine!$K:$K,$I59))</f>
        <v/>
      </c>
      <c r="F59" s="13">
        <f>IF($I59="","",INDEX(Calc_Engine!$L:$L,$I59))</f>
        <v/>
      </c>
      <c r="G59" s="12">
        <f>IF($I59="","",INDEX(Calc_Engine!$M:$M,$I59))</f>
        <v/>
      </c>
      <c r="H59" s="4">
        <f>IF($I59="","",INDEX(Calc_Engine!$E:$E,$I59))</f>
        <v/>
      </c>
      <c r="I59" s="4">
        <f>IFERROR(AGGREGATE(15,6,ROW(Calc_Engine!$A$4:$A$180)/(Calc_Engine!$I$4:$I$180="Yes"),ROWS($I$4:I59)),"")</f>
        <v/>
      </c>
    </row>
    <row r="60">
      <c r="A60" s="4">
        <f>IF($I60="","",INDEX(Calc_Engine!$B:$B,$I60))</f>
        <v/>
      </c>
      <c r="B60" s="4">
        <f>IF($I60="","",INDEX(Calc_Engine!$A:$A,$I60))</f>
        <v/>
      </c>
      <c r="C60" s="4">
        <f>IF($I60="","",INDEX(Calc_Engine!$C:$C,$I60))</f>
        <v/>
      </c>
      <c r="D60" s="4">
        <f>IF($I60="","",INDEX(Calc_Engine!$N:$N,$I60))</f>
        <v/>
      </c>
      <c r="E60" s="12">
        <f>IF($I60="","",INDEX(Calc_Engine!$K:$K,$I60))</f>
        <v/>
      </c>
      <c r="F60" s="13">
        <f>IF($I60="","",INDEX(Calc_Engine!$L:$L,$I60))</f>
        <v/>
      </c>
      <c r="G60" s="12">
        <f>IF($I60="","",INDEX(Calc_Engine!$M:$M,$I60))</f>
        <v/>
      </c>
      <c r="H60" s="4">
        <f>IF($I60="","",INDEX(Calc_Engine!$E:$E,$I60))</f>
        <v/>
      </c>
      <c r="I60" s="4">
        <f>IFERROR(AGGREGATE(15,6,ROW(Calc_Engine!$A$4:$A$180)/(Calc_Engine!$I$4:$I$180="Yes"),ROWS($I$4:I60)),"")</f>
        <v/>
      </c>
    </row>
    <row r="61">
      <c r="A61" s="4">
        <f>IF($I61="","",INDEX(Calc_Engine!$B:$B,$I61))</f>
        <v/>
      </c>
      <c r="B61" s="4">
        <f>IF($I61="","",INDEX(Calc_Engine!$A:$A,$I61))</f>
        <v/>
      </c>
      <c r="C61" s="4">
        <f>IF($I61="","",INDEX(Calc_Engine!$C:$C,$I61))</f>
        <v/>
      </c>
      <c r="D61" s="4">
        <f>IF($I61="","",INDEX(Calc_Engine!$N:$N,$I61))</f>
        <v/>
      </c>
      <c r="E61" s="12">
        <f>IF($I61="","",INDEX(Calc_Engine!$K:$K,$I61))</f>
        <v/>
      </c>
      <c r="F61" s="13">
        <f>IF($I61="","",INDEX(Calc_Engine!$L:$L,$I61))</f>
        <v/>
      </c>
      <c r="G61" s="12">
        <f>IF($I61="","",INDEX(Calc_Engine!$M:$M,$I61))</f>
        <v/>
      </c>
      <c r="H61" s="4">
        <f>IF($I61="","",INDEX(Calc_Engine!$E:$E,$I61))</f>
        <v/>
      </c>
      <c r="I61" s="4">
        <f>IFERROR(AGGREGATE(15,6,ROW(Calc_Engine!$A$4:$A$180)/(Calc_Engine!$I$4:$I$180="Yes"),ROWS($I$4:I61)),"")</f>
        <v/>
      </c>
    </row>
    <row r="62">
      <c r="A62" s="4">
        <f>IF($I62="","",INDEX(Calc_Engine!$B:$B,$I62))</f>
        <v/>
      </c>
      <c r="B62" s="4">
        <f>IF($I62="","",INDEX(Calc_Engine!$A:$A,$I62))</f>
        <v/>
      </c>
      <c r="C62" s="4">
        <f>IF($I62="","",INDEX(Calc_Engine!$C:$C,$I62))</f>
        <v/>
      </c>
      <c r="D62" s="4">
        <f>IF($I62="","",INDEX(Calc_Engine!$N:$N,$I62))</f>
        <v/>
      </c>
      <c r="E62" s="12">
        <f>IF($I62="","",INDEX(Calc_Engine!$K:$K,$I62))</f>
        <v/>
      </c>
      <c r="F62" s="13">
        <f>IF($I62="","",INDEX(Calc_Engine!$L:$L,$I62))</f>
        <v/>
      </c>
      <c r="G62" s="12">
        <f>IF($I62="","",INDEX(Calc_Engine!$M:$M,$I62))</f>
        <v/>
      </c>
      <c r="H62" s="4">
        <f>IF($I62="","",INDEX(Calc_Engine!$E:$E,$I62))</f>
        <v/>
      </c>
      <c r="I62" s="4">
        <f>IFERROR(AGGREGATE(15,6,ROW(Calc_Engine!$A$4:$A$180)/(Calc_Engine!$I$4:$I$180="Yes"),ROWS($I$4:I62)),"")</f>
        <v/>
      </c>
    </row>
    <row r="63">
      <c r="A63" s="4">
        <f>IF($I63="","",INDEX(Calc_Engine!$B:$B,$I63))</f>
        <v/>
      </c>
      <c r="B63" s="4">
        <f>IF($I63="","",INDEX(Calc_Engine!$A:$A,$I63))</f>
        <v/>
      </c>
      <c r="C63" s="4">
        <f>IF($I63="","",INDEX(Calc_Engine!$C:$C,$I63))</f>
        <v/>
      </c>
      <c r="D63" s="4">
        <f>IF($I63="","",INDEX(Calc_Engine!$N:$N,$I63))</f>
        <v/>
      </c>
      <c r="E63" s="12">
        <f>IF($I63="","",INDEX(Calc_Engine!$K:$K,$I63))</f>
        <v/>
      </c>
      <c r="F63" s="13">
        <f>IF($I63="","",INDEX(Calc_Engine!$L:$L,$I63))</f>
        <v/>
      </c>
      <c r="G63" s="12">
        <f>IF($I63="","",INDEX(Calc_Engine!$M:$M,$I63))</f>
        <v/>
      </c>
      <c r="H63" s="4">
        <f>IF($I63="","",INDEX(Calc_Engine!$E:$E,$I63))</f>
        <v/>
      </c>
      <c r="I63" s="4">
        <f>IFERROR(AGGREGATE(15,6,ROW(Calc_Engine!$A$4:$A$180)/(Calc_Engine!$I$4:$I$180="Yes"),ROWS($I$4:I63)),"")</f>
        <v/>
      </c>
    </row>
    <row r="64">
      <c r="A64" s="4">
        <f>IF($I64="","",INDEX(Calc_Engine!$B:$B,$I64))</f>
        <v/>
      </c>
      <c r="B64" s="4">
        <f>IF($I64="","",INDEX(Calc_Engine!$A:$A,$I64))</f>
        <v/>
      </c>
      <c r="C64" s="4">
        <f>IF($I64="","",INDEX(Calc_Engine!$C:$C,$I64))</f>
        <v/>
      </c>
      <c r="D64" s="4">
        <f>IF($I64="","",INDEX(Calc_Engine!$N:$N,$I64))</f>
        <v/>
      </c>
      <c r="E64" s="12">
        <f>IF($I64="","",INDEX(Calc_Engine!$K:$K,$I64))</f>
        <v/>
      </c>
      <c r="F64" s="13">
        <f>IF($I64="","",INDEX(Calc_Engine!$L:$L,$I64))</f>
        <v/>
      </c>
      <c r="G64" s="12">
        <f>IF($I64="","",INDEX(Calc_Engine!$M:$M,$I64))</f>
        <v/>
      </c>
      <c r="H64" s="4">
        <f>IF($I64="","",INDEX(Calc_Engine!$E:$E,$I64))</f>
        <v/>
      </c>
      <c r="I64" s="4">
        <f>IFERROR(AGGREGATE(15,6,ROW(Calc_Engine!$A$4:$A$180)/(Calc_Engine!$I$4:$I$180="Yes"),ROWS($I$4:I64)),"")</f>
        <v/>
      </c>
    </row>
    <row r="65">
      <c r="A65" s="4">
        <f>IF($I65="","",INDEX(Calc_Engine!$B:$B,$I65))</f>
        <v/>
      </c>
      <c r="B65" s="4">
        <f>IF($I65="","",INDEX(Calc_Engine!$A:$A,$I65))</f>
        <v/>
      </c>
      <c r="C65" s="4">
        <f>IF($I65="","",INDEX(Calc_Engine!$C:$C,$I65))</f>
        <v/>
      </c>
      <c r="D65" s="4">
        <f>IF($I65="","",INDEX(Calc_Engine!$N:$N,$I65))</f>
        <v/>
      </c>
      <c r="E65" s="12">
        <f>IF($I65="","",INDEX(Calc_Engine!$K:$K,$I65))</f>
        <v/>
      </c>
      <c r="F65" s="13">
        <f>IF($I65="","",INDEX(Calc_Engine!$L:$L,$I65))</f>
        <v/>
      </c>
      <c r="G65" s="12">
        <f>IF($I65="","",INDEX(Calc_Engine!$M:$M,$I65))</f>
        <v/>
      </c>
      <c r="H65" s="4">
        <f>IF($I65="","",INDEX(Calc_Engine!$E:$E,$I65))</f>
        <v/>
      </c>
      <c r="I65" s="4">
        <f>IFERROR(AGGREGATE(15,6,ROW(Calc_Engine!$A$4:$A$180)/(Calc_Engine!$I$4:$I$180="Yes"),ROWS($I$4:I65)),"")</f>
        <v/>
      </c>
    </row>
    <row r="66">
      <c r="A66" s="4">
        <f>IF($I66="","",INDEX(Calc_Engine!$B:$B,$I66))</f>
        <v/>
      </c>
      <c r="B66" s="4">
        <f>IF($I66="","",INDEX(Calc_Engine!$A:$A,$I66))</f>
        <v/>
      </c>
      <c r="C66" s="4">
        <f>IF($I66="","",INDEX(Calc_Engine!$C:$C,$I66))</f>
        <v/>
      </c>
      <c r="D66" s="4">
        <f>IF($I66="","",INDEX(Calc_Engine!$N:$N,$I66))</f>
        <v/>
      </c>
      <c r="E66" s="12">
        <f>IF($I66="","",INDEX(Calc_Engine!$K:$K,$I66))</f>
        <v/>
      </c>
      <c r="F66" s="13">
        <f>IF($I66="","",INDEX(Calc_Engine!$L:$L,$I66))</f>
        <v/>
      </c>
      <c r="G66" s="12">
        <f>IF($I66="","",INDEX(Calc_Engine!$M:$M,$I66))</f>
        <v/>
      </c>
      <c r="H66" s="4">
        <f>IF($I66="","",INDEX(Calc_Engine!$E:$E,$I66))</f>
        <v/>
      </c>
      <c r="I66" s="4">
        <f>IFERROR(AGGREGATE(15,6,ROW(Calc_Engine!$A$4:$A$180)/(Calc_Engine!$I$4:$I$180="Yes"),ROWS($I$4:I66)),"")</f>
        <v/>
      </c>
    </row>
    <row r="67">
      <c r="A67" s="4">
        <f>IF($I67="","",INDEX(Calc_Engine!$B:$B,$I67))</f>
        <v/>
      </c>
      <c r="B67" s="4">
        <f>IF($I67="","",INDEX(Calc_Engine!$A:$A,$I67))</f>
        <v/>
      </c>
      <c r="C67" s="4">
        <f>IF($I67="","",INDEX(Calc_Engine!$C:$C,$I67))</f>
        <v/>
      </c>
      <c r="D67" s="4">
        <f>IF($I67="","",INDEX(Calc_Engine!$N:$N,$I67))</f>
        <v/>
      </c>
      <c r="E67" s="12">
        <f>IF($I67="","",INDEX(Calc_Engine!$K:$K,$I67))</f>
        <v/>
      </c>
      <c r="F67" s="13">
        <f>IF($I67="","",INDEX(Calc_Engine!$L:$L,$I67))</f>
        <v/>
      </c>
      <c r="G67" s="12">
        <f>IF($I67="","",INDEX(Calc_Engine!$M:$M,$I67))</f>
        <v/>
      </c>
      <c r="H67" s="4">
        <f>IF($I67="","",INDEX(Calc_Engine!$E:$E,$I67))</f>
        <v/>
      </c>
      <c r="I67" s="4">
        <f>IFERROR(AGGREGATE(15,6,ROW(Calc_Engine!$A$4:$A$180)/(Calc_Engine!$I$4:$I$180="Yes"),ROWS($I$4:I67)),"")</f>
        <v/>
      </c>
    </row>
    <row r="68">
      <c r="A68" s="4">
        <f>IF($I68="","",INDEX(Calc_Engine!$B:$B,$I68))</f>
        <v/>
      </c>
      <c r="B68" s="4">
        <f>IF($I68="","",INDEX(Calc_Engine!$A:$A,$I68))</f>
        <v/>
      </c>
      <c r="C68" s="4">
        <f>IF($I68="","",INDEX(Calc_Engine!$C:$C,$I68))</f>
        <v/>
      </c>
      <c r="D68" s="4">
        <f>IF($I68="","",INDEX(Calc_Engine!$N:$N,$I68))</f>
        <v/>
      </c>
      <c r="E68" s="12">
        <f>IF($I68="","",INDEX(Calc_Engine!$K:$K,$I68))</f>
        <v/>
      </c>
      <c r="F68" s="13">
        <f>IF($I68="","",INDEX(Calc_Engine!$L:$L,$I68))</f>
        <v/>
      </c>
      <c r="G68" s="12">
        <f>IF($I68="","",INDEX(Calc_Engine!$M:$M,$I68))</f>
        <v/>
      </c>
      <c r="H68" s="4">
        <f>IF($I68="","",INDEX(Calc_Engine!$E:$E,$I68))</f>
        <v/>
      </c>
      <c r="I68" s="4">
        <f>IFERROR(AGGREGATE(15,6,ROW(Calc_Engine!$A$4:$A$180)/(Calc_Engine!$I$4:$I$180="Yes"),ROWS($I$4:I68)),"")</f>
        <v/>
      </c>
    </row>
    <row r="69">
      <c r="A69" s="4">
        <f>IF($I69="","",INDEX(Calc_Engine!$B:$B,$I69))</f>
        <v/>
      </c>
      <c r="B69" s="4">
        <f>IF($I69="","",INDEX(Calc_Engine!$A:$A,$I69))</f>
        <v/>
      </c>
      <c r="C69" s="4">
        <f>IF($I69="","",INDEX(Calc_Engine!$C:$C,$I69))</f>
        <v/>
      </c>
      <c r="D69" s="4">
        <f>IF($I69="","",INDEX(Calc_Engine!$N:$N,$I69))</f>
        <v/>
      </c>
      <c r="E69" s="12">
        <f>IF($I69="","",INDEX(Calc_Engine!$K:$K,$I69))</f>
        <v/>
      </c>
      <c r="F69" s="13">
        <f>IF($I69="","",INDEX(Calc_Engine!$L:$L,$I69))</f>
        <v/>
      </c>
      <c r="G69" s="12">
        <f>IF($I69="","",INDEX(Calc_Engine!$M:$M,$I69))</f>
        <v/>
      </c>
      <c r="H69" s="4">
        <f>IF($I69="","",INDEX(Calc_Engine!$E:$E,$I69))</f>
        <v/>
      </c>
      <c r="I69" s="4">
        <f>IFERROR(AGGREGATE(15,6,ROW(Calc_Engine!$A$4:$A$180)/(Calc_Engine!$I$4:$I$180="Yes"),ROWS($I$4:I69)),"")</f>
        <v/>
      </c>
    </row>
    <row r="70">
      <c r="A70" s="4">
        <f>IF($I70="","",INDEX(Calc_Engine!$B:$B,$I70))</f>
        <v/>
      </c>
      <c r="B70" s="4">
        <f>IF($I70="","",INDEX(Calc_Engine!$A:$A,$I70))</f>
        <v/>
      </c>
      <c r="C70" s="4">
        <f>IF($I70="","",INDEX(Calc_Engine!$C:$C,$I70))</f>
        <v/>
      </c>
      <c r="D70" s="4">
        <f>IF($I70="","",INDEX(Calc_Engine!$N:$N,$I70))</f>
        <v/>
      </c>
      <c r="E70" s="12">
        <f>IF($I70="","",INDEX(Calc_Engine!$K:$K,$I70))</f>
        <v/>
      </c>
      <c r="F70" s="13">
        <f>IF($I70="","",INDEX(Calc_Engine!$L:$L,$I70))</f>
        <v/>
      </c>
      <c r="G70" s="12">
        <f>IF($I70="","",INDEX(Calc_Engine!$M:$M,$I70))</f>
        <v/>
      </c>
      <c r="H70" s="4">
        <f>IF($I70="","",INDEX(Calc_Engine!$E:$E,$I70))</f>
        <v/>
      </c>
      <c r="I70" s="4">
        <f>IFERROR(AGGREGATE(15,6,ROW(Calc_Engine!$A$4:$A$180)/(Calc_Engine!$I$4:$I$180="Yes"),ROWS($I$4:I70)),"")</f>
        <v/>
      </c>
    </row>
    <row r="71">
      <c r="A71" s="4">
        <f>IF($I71="","",INDEX(Calc_Engine!$B:$B,$I71))</f>
        <v/>
      </c>
      <c r="B71" s="4">
        <f>IF($I71="","",INDEX(Calc_Engine!$A:$A,$I71))</f>
        <v/>
      </c>
      <c r="C71" s="4">
        <f>IF($I71="","",INDEX(Calc_Engine!$C:$C,$I71))</f>
        <v/>
      </c>
      <c r="D71" s="4">
        <f>IF($I71="","",INDEX(Calc_Engine!$N:$N,$I71))</f>
        <v/>
      </c>
      <c r="E71" s="12">
        <f>IF($I71="","",INDEX(Calc_Engine!$K:$K,$I71))</f>
        <v/>
      </c>
      <c r="F71" s="13">
        <f>IF($I71="","",INDEX(Calc_Engine!$L:$L,$I71))</f>
        <v/>
      </c>
      <c r="G71" s="12">
        <f>IF($I71="","",INDEX(Calc_Engine!$M:$M,$I71))</f>
        <v/>
      </c>
      <c r="H71" s="4">
        <f>IF($I71="","",INDEX(Calc_Engine!$E:$E,$I71))</f>
        <v/>
      </c>
      <c r="I71" s="4">
        <f>IFERROR(AGGREGATE(15,6,ROW(Calc_Engine!$A$4:$A$180)/(Calc_Engine!$I$4:$I$180="Yes"),ROWS($I$4:I71)),"")</f>
        <v/>
      </c>
    </row>
    <row r="72">
      <c r="A72" s="4">
        <f>IF($I72="","",INDEX(Calc_Engine!$B:$B,$I72))</f>
        <v/>
      </c>
      <c r="B72" s="4">
        <f>IF($I72="","",INDEX(Calc_Engine!$A:$A,$I72))</f>
        <v/>
      </c>
      <c r="C72" s="4">
        <f>IF($I72="","",INDEX(Calc_Engine!$C:$C,$I72))</f>
        <v/>
      </c>
      <c r="D72" s="4">
        <f>IF($I72="","",INDEX(Calc_Engine!$N:$N,$I72))</f>
        <v/>
      </c>
      <c r="E72" s="12">
        <f>IF($I72="","",INDEX(Calc_Engine!$K:$K,$I72))</f>
        <v/>
      </c>
      <c r="F72" s="13">
        <f>IF($I72="","",INDEX(Calc_Engine!$L:$L,$I72))</f>
        <v/>
      </c>
      <c r="G72" s="12">
        <f>IF($I72="","",INDEX(Calc_Engine!$M:$M,$I72))</f>
        <v/>
      </c>
      <c r="H72" s="4">
        <f>IF($I72="","",INDEX(Calc_Engine!$E:$E,$I72))</f>
        <v/>
      </c>
      <c r="I72" s="4">
        <f>IFERROR(AGGREGATE(15,6,ROW(Calc_Engine!$A$4:$A$180)/(Calc_Engine!$I$4:$I$180="Yes"),ROWS($I$4:I72)),"")</f>
        <v/>
      </c>
    </row>
    <row r="73">
      <c r="A73" s="4">
        <f>IF($I73="","",INDEX(Calc_Engine!$B:$B,$I73))</f>
        <v/>
      </c>
      <c r="B73" s="4">
        <f>IF($I73="","",INDEX(Calc_Engine!$A:$A,$I73))</f>
        <v/>
      </c>
      <c r="C73" s="4">
        <f>IF($I73="","",INDEX(Calc_Engine!$C:$C,$I73))</f>
        <v/>
      </c>
      <c r="D73" s="4">
        <f>IF($I73="","",INDEX(Calc_Engine!$N:$N,$I73))</f>
        <v/>
      </c>
      <c r="E73" s="12">
        <f>IF($I73="","",INDEX(Calc_Engine!$K:$K,$I73))</f>
        <v/>
      </c>
      <c r="F73" s="13">
        <f>IF($I73="","",INDEX(Calc_Engine!$L:$L,$I73))</f>
        <v/>
      </c>
      <c r="G73" s="12">
        <f>IF($I73="","",INDEX(Calc_Engine!$M:$M,$I73))</f>
        <v/>
      </c>
      <c r="H73" s="4">
        <f>IF($I73="","",INDEX(Calc_Engine!$E:$E,$I73))</f>
        <v/>
      </c>
      <c r="I73" s="4">
        <f>IFERROR(AGGREGATE(15,6,ROW(Calc_Engine!$A$4:$A$180)/(Calc_Engine!$I$4:$I$180="Yes"),ROWS($I$4:I73)),"")</f>
        <v/>
      </c>
    </row>
    <row r="74">
      <c r="A74" s="4">
        <f>IF($I74="","",INDEX(Calc_Engine!$B:$B,$I74))</f>
        <v/>
      </c>
      <c r="B74" s="4">
        <f>IF($I74="","",INDEX(Calc_Engine!$A:$A,$I74))</f>
        <v/>
      </c>
      <c r="C74" s="4">
        <f>IF($I74="","",INDEX(Calc_Engine!$C:$C,$I74))</f>
        <v/>
      </c>
      <c r="D74" s="4">
        <f>IF($I74="","",INDEX(Calc_Engine!$N:$N,$I74))</f>
        <v/>
      </c>
      <c r="E74" s="12">
        <f>IF($I74="","",INDEX(Calc_Engine!$K:$K,$I74))</f>
        <v/>
      </c>
      <c r="F74" s="13">
        <f>IF($I74="","",INDEX(Calc_Engine!$L:$L,$I74))</f>
        <v/>
      </c>
      <c r="G74" s="12">
        <f>IF($I74="","",INDEX(Calc_Engine!$M:$M,$I74))</f>
        <v/>
      </c>
      <c r="H74" s="4">
        <f>IF($I74="","",INDEX(Calc_Engine!$E:$E,$I74))</f>
        <v/>
      </c>
      <c r="I74" s="4">
        <f>IFERROR(AGGREGATE(15,6,ROW(Calc_Engine!$A$4:$A$180)/(Calc_Engine!$I$4:$I$180="Yes"),ROWS($I$4:I74)),"")</f>
        <v/>
      </c>
    </row>
    <row r="75">
      <c r="A75" s="4">
        <f>IF($I75="","",INDEX(Calc_Engine!$B:$B,$I75))</f>
        <v/>
      </c>
      <c r="B75" s="4">
        <f>IF($I75="","",INDEX(Calc_Engine!$A:$A,$I75))</f>
        <v/>
      </c>
      <c r="C75" s="4">
        <f>IF($I75="","",INDEX(Calc_Engine!$C:$C,$I75))</f>
        <v/>
      </c>
      <c r="D75" s="4">
        <f>IF($I75="","",INDEX(Calc_Engine!$N:$N,$I75))</f>
        <v/>
      </c>
      <c r="E75" s="12">
        <f>IF($I75="","",INDEX(Calc_Engine!$K:$K,$I75))</f>
        <v/>
      </c>
      <c r="F75" s="13">
        <f>IF($I75="","",INDEX(Calc_Engine!$L:$L,$I75))</f>
        <v/>
      </c>
      <c r="G75" s="12">
        <f>IF($I75="","",INDEX(Calc_Engine!$M:$M,$I75))</f>
        <v/>
      </c>
      <c r="H75" s="4">
        <f>IF($I75="","",INDEX(Calc_Engine!$E:$E,$I75))</f>
        <v/>
      </c>
      <c r="I75" s="4">
        <f>IFERROR(AGGREGATE(15,6,ROW(Calc_Engine!$A$4:$A$180)/(Calc_Engine!$I$4:$I$180="Yes"),ROWS($I$4:I75)),"")</f>
        <v/>
      </c>
    </row>
    <row r="76">
      <c r="A76" s="4">
        <f>IF($I76="","",INDEX(Calc_Engine!$B:$B,$I76))</f>
        <v/>
      </c>
      <c r="B76" s="4">
        <f>IF($I76="","",INDEX(Calc_Engine!$A:$A,$I76))</f>
        <v/>
      </c>
      <c r="C76" s="4">
        <f>IF($I76="","",INDEX(Calc_Engine!$C:$C,$I76))</f>
        <v/>
      </c>
      <c r="D76" s="4">
        <f>IF($I76="","",INDEX(Calc_Engine!$N:$N,$I76))</f>
        <v/>
      </c>
      <c r="E76" s="12">
        <f>IF($I76="","",INDEX(Calc_Engine!$K:$K,$I76))</f>
        <v/>
      </c>
      <c r="F76" s="13">
        <f>IF($I76="","",INDEX(Calc_Engine!$L:$L,$I76))</f>
        <v/>
      </c>
      <c r="G76" s="12">
        <f>IF($I76="","",INDEX(Calc_Engine!$M:$M,$I76))</f>
        <v/>
      </c>
      <c r="H76" s="4">
        <f>IF($I76="","",INDEX(Calc_Engine!$E:$E,$I76))</f>
        <v/>
      </c>
      <c r="I76" s="4">
        <f>IFERROR(AGGREGATE(15,6,ROW(Calc_Engine!$A$4:$A$180)/(Calc_Engine!$I$4:$I$180="Yes"),ROWS($I$4:I76)),"")</f>
        <v/>
      </c>
    </row>
    <row r="77">
      <c r="A77" s="4">
        <f>IF($I77="","",INDEX(Calc_Engine!$B:$B,$I77))</f>
        <v/>
      </c>
      <c r="B77" s="4">
        <f>IF($I77="","",INDEX(Calc_Engine!$A:$A,$I77))</f>
        <v/>
      </c>
      <c r="C77" s="4">
        <f>IF($I77="","",INDEX(Calc_Engine!$C:$C,$I77))</f>
        <v/>
      </c>
      <c r="D77" s="4">
        <f>IF($I77="","",INDEX(Calc_Engine!$N:$N,$I77))</f>
        <v/>
      </c>
      <c r="E77" s="12">
        <f>IF($I77="","",INDEX(Calc_Engine!$K:$K,$I77))</f>
        <v/>
      </c>
      <c r="F77" s="13">
        <f>IF($I77="","",INDEX(Calc_Engine!$L:$L,$I77))</f>
        <v/>
      </c>
      <c r="G77" s="12">
        <f>IF($I77="","",INDEX(Calc_Engine!$M:$M,$I77))</f>
        <v/>
      </c>
      <c r="H77" s="4">
        <f>IF($I77="","",INDEX(Calc_Engine!$E:$E,$I77))</f>
        <v/>
      </c>
      <c r="I77" s="4">
        <f>IFERROR(AGGREGATE(15,6,ROW(Calc_Engine!$A$4:$A$180)/(Calc_Engine!$I$4:$I$180="Yes"),ROWS($I$4:I77)),"")</f>
        <v/>
      </c>
    </row>
    <row r="78">
      <c r="A78" s="4">
        <f>IF($I78="","",INDEX(Calc_Engine!$B:$B,$I78))</f>
        <v/>
      </c>
      <c r="B78" s="4">
        <f>IF($I78="","",INDEX(Calc_Engine!$A:$A,$I78))</f>
        <v/>
      </c>
      <c r="C78" s="4">
        <f>IF($I78="","",INDEX(Calc_Engine!$C:$C,$I78))</f>
        <v/>
      </c>
      <c r="D78" s="4">
        <f>IF($I78="","",INDEX(Calc_Engine!$N:$N,$I78))</f>
        <v/>
      </c>
      <c r="E78" s="12">
        <f>IF($I78="","",INDEX(Calc_Engine!$K:$K,$I78))</f>
        <v/>
      </c>
      <c r="F78" s="13">
        <f>IF($I78="","",INDEX(Calc_Engine!$L:$L,$I78))</f>
        <v/>
      </c>
      <c r="G78" s="12">
        <f>IF($I78="","",INDEX(Calc_Engine!$M:$M,$I78))</f>
        <v/>
      </c>
      <c r="H78" s="4">
        <f>IF($I78="","",INDEX(Calc_Engine!$E:$E,$I78))</f>
        <v/>
      </c>
      <c r="I78" s="4">
        <f>IFERROR(AGGREGATE(15,6,ROW(Calc_Engine!$A$4:$A$180)/(Calc_Engine!$I$4:$I$180="Yes"),ROWS($I$4:I78)),"")</f>
        <v/>
      </c>
    </row>
    <row r="79">
      <c r="A79" s="4">
        <f>IF($I79="","",INDEX(Calc_Engine!$B:$B,$I79))</f>
        <v/>
      </c>
      <c r="B79" s="4">
        <f>IF($I79="","",INDEX(Calc_Engine!$A:$A,$I79))</f>
        <v/>
      </c>
      <c r="C79" s="4">
        <f>IF($I79="","",INDEX(Calc_Engine!$C:$C,$I79))</f>
        <v/>
      </c>
      <c r="D79" s="4">
        <f>IF($I79="","",INDEX(Calc_Engine!$N:$N,$I79))</f>
        <v/>
      </c>
      <c r="E79" s="12">
        <f>IF($I79="","",INDEX(Calc_Engine!$K:$K,$I79))</f>
        <v/>
      </c>
      <c r="F79" s="13">
        <f>IF($I79="","",INDEX(Calc_Engine!$L:$L,$I79))</f>
        <v/>
      </c>
      <c r="G79" s="12">
        <f>IF($I79="","",INDEX(Calc_Engine!$M:$M,$I79))</f>
        <v/>
      </c>
      <c r="H79" s="4">
        <f>IF($I79="","",INDEX(Calc_Engine!$E:$E,$I79))</f>
        <v/>
      </c>
      <c r="I79" s="4">
        <f>IFERROR(AGGREGATE(15,6,ROW(Calc_Engine!$A$4:$A$180)/(Calc_Engine!$I$4:$I$180="Yes"),ROWS($I$4:I79)),"")</f>
        <v/>
      </c>
    </row>
    <row r="80">
      <c r="A80" s="4">
        <f>IF($I80="","",INDEX(Calc_Engine!$B:$B,$I80))</f>
        <v/>
      </c>
      <c r="B80" s="4">
        <f>IF($I80="","",INDEX(Calc_Engine!$A:$A,$I80))</f>
        <v/>
      </c>
      <c r="C80" s="4">
        <f>IF($I80="","",INDEX(Calc_Engine!$C:$C,$I80))</f>
        <v/>
      </c>
      <c r="D80" s="4">
        <f>IF($I80="","",INDEX(Calc_Engine!$N:$N,$I80))</f>
        <v/>
      </c>
      <c r="E80" s="12">
        <f>IF($I80="","",INDEX(Calc_Engine!$K:$K,$I80))</f>
        <v/>
      </c>
      <c r="F80" s="13">
        <f>IF($I80="","",INDEX(Calc_Engine!$L:$L,$I80))</f>
        <v/>
      </c>
      <c r="G80" s="12">
        <f>IF($I80="","",INDEX(Calc_Engine!$M:$M,$I80))</f>
        <v/>
      </c>
      <c r="H80" s="4">
        <f>IF($I80="","",INDEX(Calc_Engine!$E:$E,$I80))</f>
        <v/>
      </c>
      <c r="I80" s="4">
        <f>IFERROR(AGGREGATE(15,6,ROW(Calc_Engine!$A$4:$A$180)/(Calc_Engine!$I$4:$I$180="Yes"),ROWS($I$4:I80)),"")</f>
        <v/>
      </c>
    </row>
    <row r="81">
      <c r="A81" s="4">
        <f>IF($I81="","",INDEX(Calc_Engine!$B:$B,$I81))</f>
        <v/>
      </c>
      <c r="B81" s="4">
        <f>IF($I81="","",INDEX(Calc_Engine!$A:$A,$I81))</f>
        <v/>
      </c>
      <c r="C81" s="4">
        <f>IF($I81="","",INDEX(Calc_Engine!$C:$C,$I81))</f>
        <v/>
      </c>
      <c r="D81" s="4">
        <f>IF($I81="","",INDEX(Calc_Engine!$N:$N,$I81))</f>
        <v/>
      </c>
      <c r="E81" s="12">
        <f>IF($I81="","",INDEX(Calc_Engine!$K:$K,$I81))</f>
        <v/>
      </c>
      <c r="F81" s="13">
        <f>IF($I81="","",INDEX(Calc_Engine!$L:$L,$I81))</f>
        <v/>
      </c>
      <c r="G81" s="12">
        <f>IF($I81="","",INDEX(Calc_Engine!$M:$M,$I81))</f>
        <v/>
      </c>
      <c r="H81" s="4">
        <f>IF($I81="","",INDEX(Calc_Engine!$E:$E,$I81))</f>
        <v/>
      </c>
      <c r="I81" s="4">
        <f>IFERROR(AGGREGATE(15,6,ROW(Calc_Engine!$A$4:$A$180)/(Calc_Engine!$I$4:$I$180="Yes"),ROWS($I$4:I81)),"")</f>
        <v/>
      </c>
    </row>
    <row r="82">
      <c r="A82" s="4">
        <f>IF($I82="","",INDEX(Calc_Engine!$B:$B,$I82))</f>
        <v/>
      </c>
      <c r="B82" s="4">
        <f>IF($I82="","",INDEX(Calc_Engine!$A:$A,$I82))</f>
        <v/>
      </c>
      <c r="C82" s="4">
        <f>IF($I82="","",INDEX(Calc_Engine!$C:$C,$I82))</f>
        <v/>
      </c>
      <c r="D82" s="4">
        <f>IF($I82="","",INDEX(Calc_Engine!$N:$N,$I82))</f>
        <v/>
      </c>
      <c r="E82" s="12">
        <f>IF($I82="","",INDEX(Calc_Engine!$K:$K,$I82))</f>
        <v/>
      </c>
      <c r="F82" s="13">
        <f>IF($I82="","",INDEX(Calc_Engine!$L:$L,$I82))</f>
        <v/>
      </c>
      <c r="G82" s="12">
        <f>IF($I82="","",INDEX(Calc_Engine!$M:$M,$I82))</f>
        <v/>
      </c>
      <c r="H82" s="4">
        <f>IF($I82="","",INDEX(Calc_Engine!$E:$E,$I82))</f>
        <v/>
      </c>
      <c r="I82" s="4">
        <f>IFERROR(AGGREGATE(15,6,ROW(Calc_Engine!$A$4:$A$180)/(Calc_Engine!$I$4:$I$180="Yes"),ROWS($I$4:I82)),"")</f>
        <v/>
      </c>
    </row>
    <row r="83">
      <c r="A83" s="4">
        <f>IF($I83="","",INDEX(Calc_Engine!$B:$B,$I83))</f>
        <v/>
      </c>
      <c r="B83" s="4">
        <f>IF($I83="","",INDEX(Calc_Engine!$A:$A,$I83))</f>
        <v/>
      </c>
      <c r="C83" s="4">
        <f>IF($I83="","",INDEX(Calc_Engine!$C:$C,$I83))</f>
        <v/>
      </c>
      <c r="D83" s="4">
        <f>IF($I83="","",INDEX(Calc_Engine!$N:$N,$I83))</f>
        <v/>
      </c>
      <c r="E83" s="12">
        <f>IF($I83="","",INDEX(Calc_Engine!$K:$K,$I83))</f>
        <v/>
      </c>
      <c r="F83" s="13">
        <f>IF($I83="","",INDEX(Calc_Engine!$L:$L,$I83))</f>
        <v/>
      </c>
      <c r="G83" s="12">
        <f>IF($I83="","",INDEX(Calc_Engine!$M:$M,$I83))</f>
        <v/>
      </c>
      <c r="H83" s="4">
        <f>IF($I83="","",INDEX(Calc_Engine!$E:$E,$I83))</f>
        <v/>
      </c>
      <c r="I83" s="4">
        <f>IFERROR(AGGREGATE(15,6,ROW(Calc_Engine!$A$4:$A$180)/(Calc_Engine!$I$4:$I$180="Yes"),ROWS($I$4:I83)),"")</f>
        <v/>
      </c>
    </row>
  </sheetData>
  <autoFilter ref="A3:H83"/>
  <mergeCells count="1">
    <mergeCell ref="A1:H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92"/>
  <sheetViews>
    <sheetView showGridLines="0" workbookViewId="0">
      <pane ySplit="12" topLeftCell="A13" activePane="bottomLeft" state="frozen"/>
      <selection pane="bottomLeft" activeCell="A1" sqref="A1"/>
    </sheetView>
  </sheetViews>
  <sheetFormatPr baseColWidth="8" defaultRowHeight="15"/>
  <cols>
    <col width="22" customWidth="1" min="1" max="1"/>
    <col width="58" customWidth="1" min="2" max="2"/>
    <col width="24" customWidth="1" min="3" max="3"/>
    <col width="34" customWidth="1" min="4" max="4"/>
    <col width="18" customWidth="1" min="5" max="5"/>
    <col width="14" customWidth="1" min="6" max="6"/>
    <col width="18" customWidth="1" min="7" max="7"/>
    <col width="16" customWidth="1" min="8" max="8"/>
  </cols>
  <sheetData>
    <row r="1" ht="24" customHeight="1">
      <c r="A1" s="1" t="inlineStr">
        <is>
          <t>Summary</t>
        </is>
      </c>
      <c r="B1" s="2" t="n"/>
      <c r="C1" s="2" t="n"/>
      <c r="D1" s="2" t="n"/>
      <c r="E1" s="2" t="n"/>
      <c r="F1" s="2" t="n"/>
      <c r="G1" s="2" t="n"/>
      <c r="H1" s="2" t="n"/>
    </row>
    <row r="2">
      <c r="A2" s="2" t="n"/>
      <c r="B2" s="2" t="n"/>
      <c r="C2" s="2" t="n"/>
      <c r="D2" s="2" t="n"/>
      <c r="E2" s="2" t="n"/>
      <c r="F2" s="2" t="n"/>
      <c r="G2" s="2" t="n"/>
      <c r="H2" s="2" t="n"/>
    </row>
    <row r="3">
      <c r="A3" s="14" t="inlineStr">
        <is>
          <t>Selected Project Type</t>
        </is>
      </c>
      <c r="B3" s="15">
        <f>Inputs!$B$4</f>
        <v/>
      </c>
      <c r="C3" s="2" t="n"/>
      <c r="D3" s="2" t="n"/>
      <c r="E3" s="2" t="n"/>
      <c r="F3" s="2" t="n"/>
      <c r="G3" s="2" t="n"/>
      <c r="H3" s="2" t="n"/>
    </row>
    <row r="4">
      <c r="A4" s="14" t="inlineStr">
        <is>
          <t>Setup Total</t>
        </is>
      </c>
      <c r="B4" s="16">
        <f>SUMIF(Selected_Components!$A:$A,"Setup",Selected_Components!$G:$G)</f>
        <v/>
      </c>
      <c r="C4" s="2" t="n"/>
      <c r="D4" s="2" t="n"/>
      <c r="E4" s="2" t="n"/>
      <c r="F4" s="2" t="n"/>
      <c r="G4" s="2" t="n"/>
      <c r="H4" s="2" t="n"/>
    </row>
    <row r="5">
      <c r="A5" s="14" t="inlineStr">
        <is>
          <t>Hard External Costs Total</t>
        </is>
      </c>
      <c r="B5" s="16">
        <f>SUMIF(Selected_Components!$A:$A,"Hard External Costs",Selected_Components!$G:$G)</f>
        <v/>
      </c>
      <c r="C5" s="2" t="n"/>
      <c r="D5" s="2" t="n"/>
      <c r="E5" s="2" t="n"/>
      <c r="F5" s="2" t="n"/>
      <c r="G5" s="2" t="n"/>
      <c r="H5" s="2" t="n"/>
    </row>
    <row r="6">
      <c r="A6" s="14" t="inlineStr">
        <is>
          <t>Conduct Total</t>
        </is>
      </c>
      <c r="B6" s="16">
        <f>SUMIF(Selected_Components!$A:$A,"Conduct",Selected_Components!$G:$G)</f>
        <v/>
      </c>
      <c r="C6" s="2" t="n"/>
      <c r="D6" s="2" t="n"/>
      <c r="E6" s="2" t="n"/>
      <c r="F6" s="2" t="n"/>
      <c r="G6" s="2" t="n"/>
      <c r="H6" s="2" t="n"/>
    </row>
    <row r="7">
      <c r="A7" s="14" t="inlineStr">
        <is>
          <t>Pass Through Cost Total</t>
        </is>
      </c>
      <c r="B7" s="16">
        <f>SUMIF(Selected_Components!$A:$A,"Pass Through Cost",Selected_Components!$G:$G)</f>
        <v/>
      </c>
      <c r="C7" s="2" t="n"/>
      <c r="D7" s="2" t="n"/>
      <c r="E7" s="2" t="n"/>
      <c r="F7" s="2" t="n"/>
      <c r="G7" s="2" t="n"/>
      <c r="H7" s="2" t="n"/>
    </row>
    <row r="8">
      <c r="A8" s="14" t="inlineStr">
        <is>
          <t>Internal Total</t>
        </is>
      </c>
      <c r="B8" s="16">
        <f>SUMIF(Selected_Components!$H:$H,"Internal",Selected_Components!$G:$G)</f>
        <v/>
      </c>
      <c r="C8" s="2" t="n"/>
      <c r="D8" s="2" t="n"/>
      <c r="E8" s="2" t="n"/>
      <c r="F8" s="2" t="n"/>
      <c r="G8" s="2" t="n"/>
      <c r="H8" s="2" t="n"/>
    </row>
    <row r="9">
      <c r="A9" s="14" t="inlineStr">
        <is>
          <t>External Total</t>
        </is>
      </c>
      <c r="B9" s="16">
        <f>SUMIF(Selected_Components!$H:$H,"External",Selected_Components!$G:$G)</f>
        <v/>
      </c>
      <c r="C9" s="2" t="n"/>
      <c r="D9" s="2" t="n"/>
      <c r="E9" s="2" t="n"/>
      <c r="F9" s="2" t="n"/>
      <c r="G9" s="2" t="n"/>
      <c r="H9" s="2" t="n"/>
    </row>
    <row r="10">
      <c r="A10" s="14" t="inlineStr">
        <is>
          <t>Data Cost Total</t>
        </is>
      </c>
      <c r="B10" s="16">
        <f>SUMIF(Selected_Components!$B:$B,"*Data Cost*",Selected_Components!$G:$G)</f>
        <v/>
      </c>
      <c r="C10" s="2" t="n"/>
      <c r="D10" s="2" t="n"/>
      <c r="E10" s="2" t="n"/>
      <c r="F10" s="2" t="n"/>
      <c r="G10" s="2" t="n"/>
      <c r="H10" s="2" t="n"/>
    </row>
    <row r="11">
      <c r="A11" s="14" t="inlineStr">
        <is>
          <t>Grand Total</t>
        </is>
      </c>
      <c r="B11" s="17">
        <f>SUM(B4:B7)</f>
        <v/>
      </c>
      <c r="C11" s="2" t="n"/>
      <c r="D11" s="2" t="n"/>
      <c r="E11" s="2" t="n"/>
      <c r="F11" s="2" t="n"/>
      <c r="G11" s="2" t="n"/>
      <c r="H11" s="2" t="n"/>
    </row>
    <row r="12">
      <c r="A12" s="3" t="inlineStr">
        <is>
          <t>Bucket</t>
        </is>
      </c>
      <c r="B12" s="3" t="inlineStr">
        <is>
          <t>Component Name</t>
        </is>
      </c>
      <c r="C12" s="3" t="inlineStr">
        <is>
          <t>Pricing Basis</t>
        </is>
      </c>
      <c r="D12" s="3" t="inlineStr">
        <is>
          <t>Quantity Driver</t>
        </is>
      </c>
      <c r="E12" s="3" t="inlineStr">
        <is>
          <t>Unit Rate</t>
        </is>
      </c>
      <c r="F12" s="3" t="inlineStr">
        <is>
          <t>Multiplier</t>
        </is>
      </c>
      <c r="G12" s="3" t="inlineStr">
        <is>
          <t>Total Cost</t>
        </is>
      </c>
      <c r="H12" s="3" t="inlineStr">
        <is>
          <t>Cost Nature</t>
        </is>
      </c>
    </row>
    <row r="13">
      <c r="A13" s="4">
        <f>IF(Selected_Components!A4="","",Selected_Components!A4)</f>
        <v/>
      </c>
      <c r="B13" s="4">
        <f>IF(Selected_Components!B4="","",Selected_Components!B4)</f>
        <v/>
      </c>
      <c r="C13" s="4">
        <f>IF(Selected_Components!C4="","",Selected_Components!C4)</f>
        <v/>
      </c>
      <c r="D13" s="4">
        <f>IF(Selected_Components!D4="","",Selected_Components!D4)</f>
        <v/>
      </c>
      <c r="E13" s="12">
        <f>IF(Selected_Components!E4="","",Selected_Components!E4)</f>
        <v/>
      </c>
      <c r="F13" s="13">
        <f>IF(Selected_Components!F4="","",Selected_Components!F4)</f>
        <v/>
      </c>
      <c r="G13" s="12">
        <f>IF(Selected_Components!G4="","",Selected_Components!G4)</f>
        <v/>
      </c>
      <c r="H13" s="4">
        <f>IF(Selected_Components!H4="","",Selected_Components!H4)</f>
        <v/>
      </c>
    </row>
    <row r="14">
      <c r="A14" s="4">
        <f>IF(Selected_Components!A5="","",Selected_Components!A5)</f>
        <v/>
      </c>
      <c r="B14" s="4">
        <f>IF(Selected_Components!B5="","",Selected_Components!B5)</f>
        <v/>
      </c>
      <c r="C14" s="4">
        <f>IF(Selected_Components!C5="","",Selected_Components!C5)</f>
        <v/>
      </c>
      <c r="D14" s="4">
        <f>IF(Selected_Components!D5="","",Selected_Components!D5)</f>
        <v/>
      </c>
      <c r="E14" s="12">
        <f>IF(Selected_Components!E5="","",Selected_Components!E5)</f>
        <v/>
      </c>
      <c r="F14" s="13">
        <f>IF(Selected_Components!F5="","",Selected_Components!F5)</f>
        <v/>
      </c>
      <c r="G14" s="12">
        <f>IF(Selected_Components!G5="","",Selected_Components!G5)</f>
        <v/>
      </c>
      <c r="H14" s="4">
        <f>IF(Selected_Components!H5="","",Selected_Components!H5)</f>
        <v/>
      </c>
    </row>
    <row r="15">
      <c r="A15" s="4">
        <f>IF(Selected_Components!A6="","",Selected_Components!A6)</f>
        <v/>
      </c>
      <c r="B15" s="4">
        <f>IF(Selected_Components!B6="","",Selected_Components!B6)</f>
        <v/>
      </c>
      <c r="C15" s="4">
        <f>IF(Selected_Components!C6="","",Selected_Components!C6)</f>
        <v/>
      </c>
      <c r="D15" s="4">
        <f>IF(Selected_Components!D6="","",Selected_Components!D6)</f>
        <v/>
      </c>
      <c r="E15" s="12">
        <f>IF(Selected_Components!E6="","",Selected_Components!E6)</f>
        <v/>
      </c>
      <c r="F15" s="13">
        <f>IF(Selected_Components!F6="","",Selected_Components!F6)</f>
        <v/>
      </c>
      <c r="G15" s="12">
        <f>IF(Selected_Components!G6="","",Selected_Components!G6)</f>
        <v/>
      </c>
      <c r="H15" s="4">
        <f>IF(Selected_Components!H6="","",Selected_Components!H6)</f>
        <v/>
      </c>
    </row>
    <row r="16">
      <c r="A16" s="4">
        <f>IF(Selected_Components!A7="","",Selected_Components!A7)</f>
        <v/>
      </c>
      <c r="B16" s="4">
        <f>IF(Selected_Components!B7="","",Selected_Components!B7)</f>
        <v/>
      </c>
      <c r="C16" s="4">
        <f>IF(Selected_Components!C7="","",Selected_Components!C7)</f>
        <v/>
      </c>
      <c r="D16" s="4">
        <f>IF(Selected_Components!D7="","",Selected_Components!D7)</f>
        <v/>
      </c>
      <c r="E16" s="12">
        <f>IF(Selected_Components!E7="","",Selected_Components!E7)</f>
        <v/>
      </c>
      <c r="F16" s="13">
        <f>IF(Selected_Components!F7="","",Selected_Components!F7)</f>
        <v/>
      </c>
      <c r="G16" s="12">
        <f>IF(Selected_Components!G7="","",Selected_Components!G7)</f>
        <v/>
      </c>
      <c r="H16" s="4">
        <f>IF(Selected_Components!H7="","",Selected_Components!H7)</f>
        <v/>
      </c>
    </row>
    <row r="17">
      <c r="A17" s="4">
        <f>IF(Selected_Components!A8="","",Selected_Components!A8)</f>
        <v/>
      </c>
      <c r="B17" s="4">
        <f>IF(Selected_Components!B8="","",Selected_Components!B8)</f>
        <v/>
      </c>
      <c r="C17" s="4">
        <f>IF(Selected_Components!C8="","",Selected_Components!C8)</f>
        <v/>
      </c>
      <c r="D17" s="4">
        <f>IF(Selected_Components!D8="","",Selected_Components!D8)</f>
        <v/>
      </c>
      <c r="E17" s="12">
        <f>IF(Selected_Components!E8="","",Selected_Components!E8)</f>
        <v/>
      </c>
      <c r="F17" s="13">
        <f>IF(Selected_Components!F8="","",Selected_Components!F8)</f>
        <v/>
      </c>
      <c r="G17" s="12">
        <f>IF(Selected_Components!G8="","",Selected_Components!G8)</f>
        <v/>
      </c>
      <c r="H17" s="4">
        <f>IF(Selected_Components!H8="","",Selected_Components!H8)</f>
        <v/>
      </c>
    </row>
    <row r="18">
      <c r="A18" s="4">
        <f>IF(Selected_Components!A9="","",Selected_Components!A9)</f>
        <v/>
      </c>
      <c r="B18" s="4">
        <f>IF(Selected_Components!B9="","",Selected_Components!B9)</f>
        <v/>
      </c>
      <c r="C18" s="4">
        <f>IF(Selected_Components!C9="","",Selected_Components!C9)</f>
        <v/>
      </c>
      <c r="D18" s="4">
        <f>IF(Selected_Components!D9="","",Selected_Components!D9)</f>
        <v/>
      </c>
      <c r="E18" s="12">
        <f>IF(Selected_Components!E9="","",Selected_Components!E9)</f>
        <v/>
      </c>
      <c r="F18" s="13">
        <f>IF(Selected_Components!F9="","",Selected_Components!F9)</f>
        <v/>
      </c>
      <c r="G18" s="12">
        <f>IF(Selected_Components!G9="","",Selected_Components!G9)</f>
        <v/>
      </c>
      <c r="H18" s="4">
        <f>IF(Selected_Components!H9="","",Selected_Components!H9)</f>
        <v/>
      </c>
    </row>
    <row r="19">
      <c r="A19" s="4">
        <f>IF(Selected_Components!A10="","",Selected_Components!A10)</f>
        <v/>
      </c>
      <c r="B19" s="4">
        <f>IF(Selected_Components!B10="","",Selected_Components!B10)</f>
        <v/>
      </c>
      <c r="C19" s="4">
        <f>IF(Selected_Components!C10="","",Selected_Components!C10)</f>
        <v/>
      </c>
      <c r="D19" s="4">
        <f>IF(Selected_Components!D10="","",Selected_Components!D10)</f>
        <v/>
      </c>
      <c r="E19" s="12">
        <f>IF(Selected_Components!E10="","",Selected_Components!E10)</f>
        <v/>
      </c>
      <c r="F19" s="13">
        <f>IF(Selected_Components!F10="","",Selected_Components!F10)</f>
        <v/>
      </c>
      <c r="G19" s="12">
        <f>IF(Selected_Components!G10="","",Selected_Components!G10)</f>
        <v/>
      </c>
      <c r="H19" s="4">
        <f>IF(Selected_Components!H10="","",Selected_Components!H10)</f>
        <v/>
      </c>
    </row>
    <row r="20">
      <c r="A20" s="4">
        <f>IF(Selected_Components!A11="","",Selected_Components!A11)</f>
        <v/>
      </c>
      <c r="B20" s="4">
        <f>IF(Selected_Components!B11="","",Selected_Components!B11)</f>
        <v/>
      </c>
      <c r="C20" s="4">
        <f>IF(Selected_Components!C11="","",Selected_Components!C11)</f>
        <v/>
      </c>
      <c r="D20" s="4">
        <f>IF(Selected_Components!D11="","",Selected_Components!D11)</f>
        <v/>
      </c>
      <c r="E20" s="12">
        <f>IF(Selected_Components!E11="","",Selected_Components!E11)</f>
        <v/>
      </c>
      <c r="F20" s="13">
        <f>IF(Selected_Components!F11="","",Selected_Components!F11)</f>
        <v/>
      </c>
      <c r="G20" s="12">
        <f>IF(Selected_Components!G11="","",Selected_Components!G11)</f>
        <v/>
      </c>
      <c r="H20" s="4">
        <f>IF(Selected_Components!H11="","",Selected_Components!H11)</f>
        <v/>
      </c>
    </row>
    <row r="21">
      <c r="A21" s="4">
        <f>IF(Selected_Components!A12="","",Selected_Components!A12)</f>
        <v/>
      </c>
      <c r="B21" s="4">
        <f>IF(Selected_Components!B12="","",Selected_Components!B12)</f>
        <v/>
      </c>
      <c r="C21" s="4">
        <f>IF(Selected_Components!C12="","",Selected_Components!C12)</f>
        <v/>
      </c>
      <c r="D21" s="4">
        <f>IF(Selected_Components!D12="","",Selected_Components!D12)</f>
        <v/>
      </c>
      <c r="E21" s="12">
        <f>IF(Selected_Components!E12="","",Selected_Components!E12)</f>
        <v/>
      </c>
      <c r="F21" s="13">
        <f>IF(Selected_Components!F12="","",Selected_Components!F12)</f>
        <v/>
      </c>
      <c r="G21" s="12">
        <f>IF(Selected_Components!G12="","",Selected_Components!G12)</f>
        <v/>
      </c>
      <c r="H21" s="4">
        <f>IF(Selected_Components!H12="","",Selected_Components!H12)</f>
        <v/>
      </c>
    </row>
    <row r="22">
      <c r="A22" s="4">
        <f>IF(Selected_Components!A13="","",Selected_Components!A13)</f>
        <v/>
      </c>
      <c r="B22" s="4">
        <f>IF(Selected_Components!B13="","",Selected_Components!B13)</f>
        <v/>
      </c>
      <c r="C22" s="4">
        <f>IF(Selected_Components!C13="","",Selected_Components!C13)</f>
        <v/>
      </c>
      <c r="D22" s="4">
        <f>IF(Selected_Components!D13="","",Selected_Components!D13)</f>
        <v/>
      </c>
      <c r="E22" s="12">
        <f>IF(Selected_Components!E13="","",Selected_Components!E13)</f>
        <v/>
      </c>
      <c r="F22" s="13">
        <f>IF(Selected_Components!F13="","",Selected_Components!F13)</f>
        <v/>
      </c>
      <c r="G22" s="12">
        <f>IF(Selected_Components!G13="","",Selected_Components!G13)</f>
        <v/>
      </c>
      <c r="H22" s="4">
        <f>IF(Selected_Components!H13="","",Selected_Components!H13)</f>
        <v/>
      </c>
    </row>
    <row r="23">
      <c r="A23" s="4">
        <f>IF(Selected_Components!A14="","",Selected_Components!A14)</f>
        <v/>
      </c>
      <c r="B23" s="4">
        <f>IF(Selected_Components!B14="","",Selected_Components!B14)</f>
        <v/>
      </c>
      <c r="C23" s="4">
        <f>IF(Selected_Components!C14="","",Selected_Components!C14)</f>
        <v/>
      </c>
      <c r="D23" s="4">
        <f>IF(Selected_Components!D14="","",Selected_Components!D14)</f>
        <v/>
      </c>
      <c r="E23" s="12">
        <f>IF(Selected_Components!E14="","",Selected_Components!E14)</f>
        <v/>
      </c>
      <c r="F23" s="13">
        <f>IF(Selected_Components!F14="","",Selected_Components!F14)</f>
        <v/>
      </c>
      <c r="G23" s="12">
        <f>IF(Selected_Components!G14="","",Selected_Components!G14)</f>
        <v/>
      </c>
      <c r="H23" s="4">
        <f>IF(Selected_Components!H14="","",Selected_Components!H14)</f>
        <v/>
      </c>
    </row>
    <row r="24">
      <c r="A24" s="4">
        <f>IF(Selected_Components!A15="","",Selected_Components!A15)</f>
        <v/>
      </c>
      <c r="B24" s="4">
        <f>IF(Selected_Components!B15="","",Selected_Components!B15)</f>
        <v/>
      </c>
      <c r="C24" s="4">
        <f>IF(Selected_Components!C15="","",Selected_Components!C15)</f>
        <v/>
      </c>
      <c r="D24" s="4">
        <f>IF(Selected_Components!D15="","",Selected_Components!D15)</f>
        <v/>
      </c>
      <c r="E24" s="12">
        <f>IF(Selected_Components!E15="","",Selected_Components!E15)</f>
        <v/>
      </c>
      <c r="F24" s="13">
        <f>IF(Selected_Components!F15="","",Selected_Components!F15)</f>
        <v/>
      </c>
      <c r="G24" s="12">
        <f>IF(Selected_Components!G15="","",Selected_Components!G15)</f>
        <v/>
      </c>
      <c r="H24" s="4">
        <f>IF(Selected_Components!H15="","",Selected_Components!H15)</f>
        <v/>
      </c>
    </row>
    <row r="25">
      <c r="A25" s="4">
        <f>IF(Selected_Components!A16="","",Selected_Components!A16)</f>
        <v/>
      </c>
      <c r="B25" s="4">
        <f>IF(Selected_Components!B16="","",Selected_Components!B16)</f>
        <v/>
      </c>
      <c r="C25" s="4">
        <f>IF(Selected_Components!C16="","",Selected_Components!C16)</f>
        <v/>
      </c>
      <c r="D25" s="4">
        <f>IF(Selected_Components!D16="","",Selected_Components!D16)</f>
        <v/>
      </c>
      <c r="E25" s="12">
        <f>IF(Selected_Components!E16="","",Selected_Components!E16)</f>
        <v/>
      </c>
      <c r="F25" s="13">
        <f>IF(Selected_Components!F16="","",Selected_Components!F16)</f>
        <v/>
      </c>
      <c r="G25" s="12">
        <f>IF(Selected_Components!G16="","",Selected_Components!G16)</f>
        <v/>
      </c>
      <c r="H25" s="4">
        <f>IF(Selected_Components!H16="","",Selected_Components!H16)</f>
        <v/>
      </c>
    </row>
    <row r="26">
      <c r="A26" s="4">
        <f>IF(Selected_Components!A17="","",Selected_Components!A17)</f>
        <v/>
      </c>
      <c r="B26" s="4">
        <f>IF(Selected_Components!B17="","",Selected_Components!B17)</f>
        <v/>
      </c>
      <c r="C26" s="4">
        <f>IF(Selected_Components!C17="","",Selected_Components!C17)</f>
        <v/>
      </c>
      <c r="D26" s="4">
        <f>IF(Selected_Components!D17="","",Selected_Components!D17)</f>
        <v/>
      </c>
      <c r="E26" s="12">
        <f>IF(Selected_Components!E17="","",Selected_Components!E17)</f>
        <v/>
      </c>
      <c r="F26" s="13">
        <f>IF(Selected_Components!F17="","",Selected_Components!F17)</f>
        <v/>
      </c>
      <c r="G26" s="12">
        <f>IF(Selected_Components!G17="","",Selected_Components!G17)</f>
        <v/>
      </c>
      <c r="H26" s="4">
        <f>IF(Selected_Components!H17="","",Selected_Components!H17)</f>
        <v/>
      </c>
    </row>
    <row r="27">
      <c r="A27" s="4">
        <f>IF(Selected_Components!A18="","",Selected_Components!A18)</f>
        <v/>
      </c>
      <c r="B27" s="4">
        <f>IF(Selected_Components!B18="","",Selected_Components!B18)</f>
        <v/>
      </c>
      <c r="C27" s="4">
        <f>IF(Selected_Components!C18="","",Selected_Components!C18)</f>
        <v/>
      </c>
      <c r="D27" s="4">
        <f>IF(Selected_Components!D18="","",Selected_Components!D18)</f>
        <v/>
      </c>
      <c r="E27" s="12">
        <f>IF(Selected_Components!E18="","",Selected_Components!E18)</f>
        <v/>
      </c>
      <c r="F27" s="13">
        <f>IF(Selected_Components!F18="","",Selected_Components!F18)</f>
        <v/>
      </c>
      <c r="G27" s="12">
        <f>IF(Selected_Components!G18="","",Selected_Components!G18)</f>
        <v/>
      </c>
      <c r="H27" s="4">
        <f>IF(Selected_Components!H18="","",Selected_Components!H18)</f>
        <v/>
      </c>
    </row>
    <row r="28">
      <c r="A28" s="4">
        <f>IF(Selected_Components!A19="","",Selected_Components!A19)</f>
        <v/>
      </c>
      <c r="B28" s="4">
        <f>IF(Selected_Components!B19="","",Selected_Components!B19)</f>
        <v/>
      </c>
      <c r="C28" s="4">
        <f>IF(Selected_Components!C19="","",Selected_Components!C19)</f>
        <v/>
      </c>
      <c r="D28" s="4">
        <f>IF(Selected_Components!D19="","",Selected_Components!D19)</f>
        <v/>
      </c>
      <c r="E28" s="12">
        <f>IF(Selected_Components!E19="","",Selected_Components!E19)</f>
        <v/>
      </c>
      <c r="F28" s="13">
        <f>IF(Selected_Components!F19="","",Selected_Components!F19)</f>
        <v/>
      </c>
      <c r="G28" s="12">
        <f>IF(Selected_Components!G19="","",Selected_Components!G19)</f>
        <v/>
      </c>
      <c r="H28" s="4">
        <f>IF(Selected_Components!H19="","",Selected_Components!H19)</f>
        <v/>
      </c>
    </row>
    <row r="29">
      <c r="A29" s="4">
        <f>IF(Selected_Components!A20="","",Selected_Components!A20)</f>
        <v/>
      </c>
      <c r="B29" s="4">
        <f>IF(Selected_Components!B20="","",Selected_Components!B20)</f>
        <v/>
      </c>
      <c r="C29" s="4">
        <f>IF(Selected_Components!C20="","",Selected_Components!C20)</f>
        <v/>
      </c>
      <c r="D29" s="4">
        <f>IF(Selected_Components!D20="","",Selected_Components!D20)</f>
        <v/>
      </c>
      <c r="E29" s="12">
        <f>IF(Selected_Components!E20="","",Selected_Components!E20)</f>
        <v/>
      </c>
      <c r="F29" s="13">
        <f>IF(Selected_Components!F20="","",Selected_Components!F20)</f>
        <v/>
      </c>
      <c r="G29" s="12">
        <f>IF(Selected_Components!G20="","",Selected_Components!G20)</f>
        <v/>
      </c>
      <c r="H29" s="4">
        <f>IF(Selected_Components!H20="","",Selected_Components!H20)</f>
        <v/>
      </c>
    </row>
    <row r="30">
      <c r="A30" s="4">
        <f>IF(Selected_Components!A21="","",Selected_Components!A21)</f>
        <v/>
      </c>
      <c r="B30" s="4">
        <f>IF(Selected_Components!B21="","",Selected_Components!B21)</f>
        <v/>
      </c>
      <c r="C30" s="4">
        <f>IF(Selected_Components!C21="","",Selected_Components!C21)</f>
        <v/>
      </c>
      <c r="D30" s="4">
        <f>IF(Selected_Components!D21="","",Selected_Components!D21)</f>
        <v/>
      </c>
      <c r="E30" s="12">
        <f>IF(Selected_Components!E21="","",Selected_Components!E21)</f>
        <v/>
      </c>
      <c r="F30" s="13">
        <f>IF(Selected_Components!F21="","",Selected_Components!F21)</f>
        <v/>
      </c>
      <c r="G30" s="12">
        <f>IF(Selected_Components!G21="","",Selected_Components!G21)</f>
        <v/>
      </c>
      <c r="H30" s="4">
        <f>IF(Selected_Components!H21="","",Selected_Components!H21)</f>
        <v/>
      </c>
    </row>
    <row r="31">
      <c r="A31" s="4">
        <f>IF(Selected_Components!A22="","",Selected_Components!A22)</f>
        <v/>
      </c>
      <c r="B31" s="4">
        <f>IF(Selected_Components!B22="","",Selected_Components!B22)</f>
        <v/>
      </c>
      <c r="C31" s="4">
        <f>IF(Selected_Components!C22="","",Selected_Components!C22)</f>
        <v/>
      </c>
      <c r="D31" s="4">
        <f>IF(Selected_Components!D22="","",Selected_Components!D22)</f>
        <v/>
      </c>
      <c r="E31" s="12">
        <f>IF(Selected_Components!E22="","",Selected_Components!E22)</f>
        <v/>
      </c>
      <c r="F31" s="13">
        <f>IF(Selected_Components!F22="","",Selected_Components!F22)</f>
        <v/>
      </c>
      <c r="G31" s="12">
        <f>IF(Selected_Components!G22="","",Selected_Components!G22)</f>
        <v/>
      </c>
      <c r="H31" s="4">
        <f>IF(Selected_Components!H22="","",Selected_Components!H22)</f>
        <v/>
      </c>
    </row>
    <row r="32">
      <c r="A32" s="4">
        <f>IF(Selected_Components!A23="","",Selected_Components!A23)</f>
        <v/>
      </c>
      <c r="B32" s="4">
        <f>IF(Selected_Components!B23="","",Selected_Components!B23)</f>
        <v/>
      </c>
      <c r="C32" s="4">
        <f>IF(Selected_Components!C23="","",Selected_Components!C23)</f>
        <v/>
      </c>
      <c r="D32" s="4">
        <f>IF(Selected_Components!D23="","",Selected_Components!D23)</f>
        <v/>
      </c>
      <c r="E32" s="12">
        <f>IF(Selected_Components!E23="","",Selected_Components!E23)</f>
        <v/>
      </c>
      <c r="F32" s="13">
        <f>IF(Selected_Components!F23="","",Selected_Components!F23)</f>
        <v/>
      </c>
      <c r="G32" s="12">
        <f>IF(Selected_Components!G23="","",Selected_Components!G23)</f>
        <v/>
      </c>
      <c r="H32" s="4">
        <f>IF(Selected_Components!H23="","",Selected_Components!H23)</f>
        <v/>
      </c>
    </row>
    <row r="33">
      <c r="A33" s="4">
        <f>IF(Selected_Components!A24="","",Selected_Components!A24)</f>
        <v/>
      </c>
      <c r="B33" s="4">
        <f>IF(Selected_Components!B24="","",Selected_Components!B24)</f>
        <v/>
      </c>
      <c r="C33" s="4">
        <f>IF(Selected_Components!C24="","",Selected_Components!C24)</f>
        <v/>
      </c>
      <c r="D33" s="4">
        <f>IF(Selected_Components!D24="","",Selected_Components!D24)</f>
        <v/>
      </c>
      <c r="E33" s="12">
        <f>IF(Selected_Components!E24="","",Selected_Components!E24)</f>
        <v/>
      </c>
      <c r="F33" s="13">
        <f>IF(Selected_Components!F24="","",Selected_Components!F24)</f>
        <v/>
      </c>
      <c r="G33" s="12">
        <f>IF(Selected_Components!G24="","",Selected_Components!G24)</f>
        <v/>
      </c>
      <c r="H33" s="4">
        <f>IF(Selected_Components!H24="","",Selected_Components!H24)</f>
        <v/>
      </c>
    </row>
    <row r="34">
      <c r="A34" s="4">
        <f>IF(Selected_Components!A25="","",Selected_Components!A25)</f>
        <v/>
      </c>
      <c r="B34" s="4">
        <f>IF(Selected_Components!B25="","",Selected_Components!B25)</f>
        <v/>
      </c>
      <c r="C34" s="4">
        <f>IF(Selected_Components!C25="","",Selected_Components!C25)</f>
        <v/>
      </c>
      <c r="D34" s="4">
        <f>IF(Selected_Components!D25="","",Selected_Components!D25)</f>
        <v/>
      </c>
      <c r="E34" s="12">
        <f>IF(Selected_Components!E25="","",Selected_Components!E25)</f>
        <v/>
      </c>
      <c r="F34" s="13">
        <f>IF(Selected_Components!F25="","",Selected_Components!F25)</f>
        <v/>
      </c>
      <c r="G34" s="12">
        <f>IF(Selected_Components!G25="","",Selected_Components!G25)</f>
        <v/>
      </c>
      <c r="H34" s="4">
        <f>IF(Selected_Components!H25="","",Selected_Components!H25)</f>
        <v/>
      </c>
    </row>
    <row r="35">
      <c r="A35" s="4">
        <f>IF(Selected_Components!A26="","",Selected_Components!A26)</f>
        <v/>
      </c>
      <c r="B35" s="4">
        <f>IF(Selected_Components!B26="","",Selected_Components!B26)</f>
        <v/>
      </c>
      <c r="C35" s="4">
        <f>IF(Selected_Components!C26="","",Selected_Components!C26)</f>
        <v/>
      </c>
      <c r="D35" s="4">
        <f>IF(Selected_Components!D26="","",Selected_Components!D26)</f>
        <v/>
      </c>
      <c r="E35" s="12">
        <f>IF(Selected_Components!E26="","",Selected_Components!E26)</f>
        <v/>
      </c>
      <c r="F35" s="13">
        <f>IF(Selected_Components!F26="","",Selected_Components!F26)</f>
        <v/>
      </c>
      <c r="G35" s="12">
        <f>IF(Selected_Components!G26="","",Selected_Components!G26)</f>
        <v/>
      </c>
      <c r="H35" s="4">
        <f>IF(Selected_Components!H26="","",Selected_Components!H26)</f>
        <v/>
      </c>
    </row>
    <row r="36">
      <c r="A36" s="4">
        <f>IF(Selected_Components!A27="","",Selected_Components!A27)</f>
        <v/>
      </c>
      <c r="B36" s="4">
        <f>IF(Selected_Components!B27="","",Selected_Components!B27)</f>
        <v/>
      </c>
      <c r="C36" s="4">
        <f>IF(Selected_Components!C27="","",Selected_Components!C27)</f>
        <v/>
      </c>
      <c r="D36" s="4">
        <f>IF(Selected_Components!D27="","",Selected_Components!D27)</f>
        <v/>
      </c>
      <c r="E36" s="12">
        <f>IF(Selected_Components!E27="","",Selected_Components!E27)</f>
        <v/>
      </c>
      <c r="F36" s="13">
        <f>IF(Selected_Components!F27="","",Selected_Components!F27)</f>
        <v/>
      </c>
      <c r="G36" s="12">
        <f>IF(Selected_Components!G27="","",Selected_Components!G27)</f>
        <v/>
      </c>
      <c r="H36" s="4">
        <f>IF(Selected_Components!H27="","",Selected_Components!H27)</f>
        <v/>
      </c>
    </row>
    <row r="37">
      <c r="A37" s="4">
        <f>IF(Selected_Components!A28="","",Selected_Components!A28)</f>
        <v/>
      </c>
      <c r="B37" s="4">
        <f>IF(Selected_Components!B28="","",Selected_Components!B28)</f>
        <v/>
      </c>
      <c r="C37" s="4">
        <f>IF(Selected_Components!C28="","",Selected_Components!C28)</f>
        <v/>
      </c>
      <c r="D37" s="4">
        <f>IF(Selected_Components!D28="","",Selected_Components!D28)</f>
        <v/>
      </c>
      <c r="E37" s="12">
        <f>IF(Selected_Components!E28="","",Selected_Components!E28)</f>
        <v/>
      </c>
      <c r="F37" s="13">
        <f>IF(Selected_Components!F28="","",Selected_Components!F28)</f>
        <v/>
      </c>
      <c r="G37" s="12">
        <f>IF(Selected_Components!G28="","",Selected_Components!G28)</f>
        <v/>
      </c>
      <c r="H37" s="4">
        <f>IF(Selected_Components!H28="","",Selected_Components!H28)</f>
        <v/>
      </c>
    </row>
    <row r="38">
      <c r="A38" s="4">
        <f>IF(Selected_Components!A29="","",Selected_Components!A29)</f>
        <v/>
      </c>
      <c r="B38" s="4">
        <f>IF(Selected_Components!B29="","",Selected_Components!B29)</f>
        <v/>
      </c>
      <c r="C38" s="4">
        <f>IF(Selected_Components!C29="","",Selected_Components!C29)</f>
        <v/>
      </c>
      <c r="D38" s="4">
        <f>IF(Selected_Components!D29="","",Selected_Components!D29)</f>
        <v/>
      </c>
      <c r="E38" s="12">
        <f>IF(Selected_Components!E29="","",Selected_Components!E29)</f>
        <v/>
      </c>
      <c r="F38" s="13">
        <f>IF(Selected_Components!F29="","",Selected_Components!F29)</f>
        <v/>
      </c>
      <c r="G38" s="12">
        <f>IF(Selected_Components!G29="","",Selected_Components!G29)</f>
        <v/>
      </c>
      <c r="H38" s="4">
        <f>IF(Selected_Components!H29="","",Selected_Components!H29)</f>
        <v/>
      </c>
    </row>
    <row r="39">
      <c r="A39" s="4">
        <f>IF(Selected_Components!A30="","",Selected_Components!A30)</f>
        <v/>
      </c>
      <c r="B39" s="4">
        <f>IF(Selected_Components!B30="","",Selected_Components!B30)</f>
        <v/>
      </c>
      <c r="C39" s="4">
        <f>IF(Selected_Components!C30="","",Selected_Components!C30)</f>
        <v/>
      </c>
      <c r="D39" s="4">
        <f>IF(Selected_Components!D30="","",Selected_Components!D30)</f>
        <v/>
      </c>
      <c r="E39" s="12">
        <f>IF(Selected_Components!E30="","",Selected_Components!E30)</f>
        <v/>
      </c>
      <c r="F39" s="13">
        <f>IF(Selected_Components!F30="","",Selected_Components!F30)</f>
        <v/>
      </c>
      <c r="G39" s="12">
        <f>IF(Selected_Components!G30="","",Selected_Components!G30)</f>
        <v/>
      </c>
      <c r="H39" s="4">
        <f>IF(Selected_Components!H30="","",Selected_Components!H30)</f>
        <v/>
      </c>
    </row>
    <row r="40">
      <c r="A40" s="4">
        <f>IF(Selected_Components!A31="","",Selected_Components!A31)</f>
        <v/>
      </c>
      <c r="B40" s="4">
        <f>IF(Selected_Components!B31="","",Selected_Components!B31)</f>
        <v/>
      </c>
      <c r="C40" s="4">
        <f>IF(Selected_Components!C31="","",Selected_Components!C31)</f>
        <v/>
      </c>
      <c r="D40" s="4">
        <f>IF(Selected_Components!D31="","",Selected_Components!D31)</f>
        <v/>
      </c>
      <c r="E40" s="12">
        <f>IF(Selected_Components!E31="","",Selected_Components!E31)</f>
        <v/>
      </c>
      <c r="F40" s="13">
        <f>IF(Selected_Components!F31="","",Selected_Components!F31)</f>
        <v/>
      </c>
      <c r="G40" s="12">
        <f>IF(Selected_Components!G31="","",Selected_Components!G31)</f>
        <v/>
      </c>
      <c r="H40" s="4">
        <f>IF(Selected_Components!H31="","",Selected_Components!H31)</f>
        <v/>
      </c>
    </row>
    <row r="41">
      <c r="A41" s="4">
        <f>IF(Selected_Components!A32="","",Selected_Components!A32)</f>
        <v/>
      </c>
      <c r="B41" s="4">
        <f>IF(Selected_Components!B32="","",Selected_Components!B32)</f>
        <v/>
      </c>
      <c r="C41" s="4">
        <f>IF(Selected_Components!C32="","",Selected_Components!C32)</f>
        <v/>
      </c>
      <c r="D41" s="4">
        <f>IF(Selected_Components!D32="","",Selected_Components!D32)</f>
        <v/>
      </c>
      <c r="E41" s="12">
        <f>IF(Selected_Components!E32="","",Selected_Components!E32)</f>
        <v/>
      </c>
      <c r="F41" s="13">
        <f>IF(Selected_Components!F32="","",Selected_Components!F32)</f>
        <v/>
      </c>
      <c r="G41" s="12">
        <f>IF(Selected_Components!G32="","",Selected_Components!G32)</f>
        <v/>
      </c>
      <c r="H41" s="4">
        <f>IF(Selected_Components!H32="","",Selected_Components!H32)</f>
        <v/>
      </c>
    </row>
    <row r="42">
      <c r="A42" s="4">
        <f>IF(Selected_Components!A33="","",Selected_Components!A33)</f>
        <v/>
      </c>
      <c r="B42" s="4">
        <f>IF(Selected_Components!B33="","",Selected_Components!B33)</f>
        <v/>
      </c>
      <c r="C42" s="4">
        <f>IF(Selected_Components!C33="","",Selected_Components!C33)</f>
        <v/>
      </c>
      <c r="D42" s="4">
        <f>IF(Selected_Components!D33="","",Selected_Components!D33)</f>
        <v/>
      </c>
      <c r="E42" s="12">
        <f>IF(Selected_Components!E33="","",Selected_Components!E33)</f>
        <v/>
      </c>
      <c r="F42" s="13">
        <f>IF(Selected_Components!F33="","",Selected_Components!F33)</f>
        <v/>
      </c>
      <c r="G42" s="12">
        <f>IF(Selected_Components!G33="","",Selected_Components!G33)</f>
        <v/>
      </c>
      <c r="H42" s="4">
        <f>IF(Selected_Components!H33="","",Selected_Components!H33)</f>
        <v/>
      </c>
    </row>
    <row r="43">
      <c r="A43" s="4">
        <f>IF(Selected_Components!A34="","",Selected_Components!A34)</f>
        <v/>
      </c>
      <c r="B43" s="4">
        <f>IF(Selected_Components!B34="","",Selected_Components!B34)</f>
        <v/>
      </c>
      <c r="C43" s="4">
        <f>IF(Selected_Components!C34="","",Selected_Components!C34)</f>
        <v/>
      </c>
      <c r="D43" s="4">
        <f>IF(Selected_Components!D34="","",Selected_Components!D34)</f>
        <v/>
      </c>
      <c r="E43" s="12">
        <f>IF(Selected_Components!E34="","",Selected_Components!E34)</f>
        <v/>
      </c>
      <c r="F43" s="13">
        <f>IF(Selected_Components!F34="","",Selected_Components!F34)</f>
        <v/>
      </c>
      <c r="G43" s="12">
        <f>IF(Selected_Components!G34="","",Selected_Components!G34)</f>
        <v/>
      </c>
      <c r="H43" s="4">
        <f>IF(Selected_Components!H34="","",Selected_Components!H34)</f>
        <v/>
      </c>
    </row>
    <row r="44">
      <c r="A44" s="4">
        <f>IF(Selected_Components!A35="","",Selected_Components!A35)</f>
        <v/>
      </c>
      <c r="B44" s="4">
        <f>IF(Selected_Components!B35="","",Selected_Components!B35)</f>
        <v/>
      </c>
      <c r="C44" s="4">
        <f>IF(Selected_Components!C35="","",Selected_Components!C35)</f>
        <v/>
      </c>
      <c r="D44" s="4">
        <f>IF(Selected_Components!D35="","",Selected_Components!D35)</f>
        <v/>
      </c>
      <c r="E44" s="12">
        <f>IF(Selected_Components!E35="","",Selected_Components!E35)</f>
        <v/>
      </c>
      <c r="F44" s="13">
        <f>IF(Selected_Components!F35="","",Selected_Components!F35)</f>
        <v/>
      </c>
      <c r="G44" s="12">
        <f>IF(Selected_Components!G35="","",Selected_Components!G35)</f>
        <v/>
      </c>
      <c r="H44" s="4">
        <f>IF(Selected_Components!H35="","",Selected_Components!H35)</f>
        <v/>
      </c>
    </row>
    <row r="45">
      <c r="A45" s="4">
        <f>IF(Selected_Components!A36="","",Selected_Components!A36)</f>
        <v/>
      </c>
      <c r="B45" s="4">
        <f>IF(Selected_Components!B36="","",Selected_Components!B36)</f>
        <v/>
      </c>
      <c r="C45" s="4">
        <f>IF(Selected_Components!C36="","",Selected_Components!C36)</f>
        <v/>
      </c>
      <c r="D45" s="4">
        <f>IF(Selected_Components!D36="","",Selected_Components!D36)</f>
        <v/>
      </c>
      <c r="E45" s="12">
        <f>IF(Selected_Components!E36="","",Selected_Components!E36)</f>
        <v/>
      </c>
      <c r="F45" s="13">
        <f>IF(Selected_Components!F36="","",Selected_Components!F36)</f>
        <v/>
      </c>
      <c r="G45" s="12">
        <f>IF(Selected_Components!G36="","",Selected_Components!G36)</f>
        <v/>
      </c>
      <c r="H45" s="4">
        <f>IF(Selected_Components!H36="","",Selected_Components!H36)</f>
        <v/>
      </c>
    </row>
    <row r="46">
      <c r="A46" s="4">
        <f>IF(Selected_Components!A37="","",Selected_Components!A37)</f>
        <v/>
      </c>
      <c r="B46" s="4">
        <f>IF(Selected_Components!B37="","",Selected_Components!B37)</f>
        <v/>
      </c>
      <c r="C46" s="4">
        <f>IF(Selected_Components!C37="","",Selected_Components!C37)</f>
        <v/>
      </c>
      <c r="D46" s="4">
        <f>IF(Selected_Components!D37="","",Selected_Components!D37)</f>
        <v/>
      </c>
      <c r="E46" s="12">
        <f>IF(Selected_Components!E37="","",Selected_Components!E37)</f>
        <v/>
      </c>
      <c r="F46" s="13">
        <f>IF(Selected_Components!F37="","",Selected_Components!F37)</f>
        <v/>
      </c>
      <c r="G46" s="12">
        <f>IF(Selected_Components!G37="","",Selected_Components!G37)</f>
        <v/>
      </c>
      <c r="H46" s="4">
        <f>IF(Selected_Components!H37="","",Selected_Components!H37)</f>
        <v/>
      </c>
    </row>
    <row r="47">
      <c r="A47" s="4">
        <f>IF(Selected_Components!A38="","",Selected_Components!A38)</f>
        <v/>
      </c>
      <c r="B47" s="4">
        <f>IF(Selected_Components!B38="","",Selected_Components!B38)</f>
        <v/>
      </c>
      <c r="C47" s="4">
        <f>IF(Selected_Components!C38="","",Selected_Components!C38)</f>
        <v/>
      </c>
      <c r="D47" s="4">
        <f>IF(Selected_Components!D38="","",Selected_Components!D38)</f>
        <v/>
      </c>
      <c r="E47" s="12">
        <f>IF(Selected_Components!E38="","",Selected_Components!E38)</f>
        <v/>
      </c>
      <c r="F47" s="13">
        <f>IF(Selected_Components!F38="","",Selected_Components!F38)</f>
        <v/>
      </c>
      <c r="G47" s="12">
        <f>IF(Selected_Components!G38="","",Selected_Components!G38)</f>
        <v/>
      </c>
      <c r="H47" s="4">
        <f>IF(Selected_Components!H38="","",Selected_Components!H38)</f>
        <v/>
      </c>
    </row>
    <row r="48">
      <c r="A48" s="4">
        <f>IF(Selected_Components!A39="","",Selected_Components!A39)</f>
        <v/>
      </c>
      <c r="B48" s="4">
        <f>IF(Selected_Components!B39="","",Selected_Components!B39)</f>
        <v/>
      </c>
      <c r="C48" s="4">
        <f>IF(Selected_Components!C39="","",Selected_Components!C39)</f>
        <v/>
      </c>
      <c r="D48" s="4">
        <f>IF(Selected_Components!D39="","",Selected_Components!D39)</f>
        <v/>
      </c>
      <c r="E48" s="12">
        <f>IF(Selected_Components!E39="","",Selected_Components!E39)</f>
        <v/>
      </c>
      <c r="F48" s="13">
        <f>IF(Selected_Components!F39="","",Selected_Components!F39)</f>
        <v/>
      </c>
      <c r="G48" s="12">
        <f>IF(Selected_Components!G39="","",Selected_Components!G39)</f>
        <v/>
      </c>
      <c r="H48" s="4">
        <f>IF(Selected_Components!H39="","",Selected_Components!H39)</f>
        <v/>
      </c>
    </row>
    <row r="49">
      <c r="A49" s="4">
        <f>IF(Selected_Components!A40="","",Selected_Components!A40)</f>
        <v/>
      </c>
      <c r="B49" s="4">
        <f>IF(Selected_Components!B40="","",Selected_Components!B40)</f>
        <v/>
      </c>
      <c r="C49" s="4">
        <f>IF(Selected_Components!C40="","",Selected_Components!C40)</f>
        <v/>
      </c>
      <c r="D49" s="4">
        <f>IF(Selected_Components!D40="","",Selected_Components!D40)</f>
        <v/>
      </c>
      <c r="E49" s="12">
        <f>IF(Selected_Components!E40="","",Selected_Components!E40)</f>
        <v/>
      </c>
      <c r="F49" s="13">
        <f>IF(Selected_Components!F40="","",Selected_Components!F40)</f>
        <v/>
      </c>
      <c r="G49" s="12">
        <f>IF(Selected_Components!G40="","",Selected_Components!G40)</f>
        <v/>
      </c>
      <c r="H49" s="4">
        <f>IF(Selected_Components!H40="","",Selected_Components!H40)</f>
        <v/>
      </c>
    </row>
    <row r="50">
      <c r="A50" s="4">
        <f>IF(Selected_Components!A41="","",Selected_Components!A41)</f>
        <v/>
      </c>
      <c r="B50" s="4">
        <f>IF(Selected_Components!B41="","",Selected_Components!B41)</f>
        <v/>
      </c>
      <c r="C50" s="4">
        <f>IF(Selected_Components!C41="","",Selected_Components!C41)</f>
        <v/>
      </c>
      <c r="D50" s="4">
        <f>IF(Selected_Components!D41="","",Selected_Components!D41)</f>
        <v/>
      </c>
      <c r="E50" s="12">
        <f>IF(Selected_Components!E41="","",Selected_Components!E41)</f>
        <v/>
      </c>
      <c r="F50" s="13">
        <f>IF(Selected_Components!F41="","",Selected_Components!F41)</f>
        <v/>
      </c>
      <c r="G50" s="12">
        <f>IF(Selected_Components!G41="","",Selected_Components!G41)</f>
        <v/>
      </c>
      <c r="H50" s="4">
        <f>IF(Selected_Components!H41="","",Selected_Components!H41)</f>
        <v/>
      </c>
    </row>
    <row r="51">
      <c r="A51" s="4">
        <f>IF(Selected_Components!A42="","",Selected_Components!A42)</f>
        <v/>
      </c>
      <c r="B51" s="4">
        <f>IF(Selected_Components!B42="","",Selected_Components!B42)</f>
        <v/>
      </c>
      <c r="C51" s="4">
        <f>IF(Selected_Components!C42="","",Selected_Components!C42)</f>
        <v/>
      </c>
      <c r="D51" s="4">
        <f>IF(Selected_Components!D42="","",Selected_Components!D42)</f>
        <v/>
      </c>
      <c r="E51" s="12">
        <f>IF(Selected_Components!E42="","",Selected_Components!E42)</f>
        <v/>
      </c>
      <c r="F51" s="13">
        <f>IF(Selected_Components!F42="","",Selected_Components!F42)</f>
        <v/>
      </c>
      <c r="G51" s="12">
        <f>IF(Selected_Components!G42="","",Selected_Components!G42)</f>
        <v/>
      </c>
      <c r="H51" s="4">
        <f>IF(Selected_Components!H42="","",Selected_Components!H42)</f>
        <v/>
      </c>
    </row>
    <row r="52">
      <c r="A52" s="4">
        <f>IF(Selected_Components!A43="","",Selected_Components!A43)</f>
        <v/>
      </c>
      <c r="B52" s="4">
        <f>IF(Selected_Components!B43="","",Selected_Components!B43)</f>
        <v/>
      </c>
      <c r="C52" s="4">
        <f>IF(Selected_Components!C43="","",Selected_Components!C43)</f>
        <v/>
      </c>
      <c r="D52" s="4">
        <f>IF(Selected_Components!D43="","",Selected_Components!D43)</f>
        <v/>
      </c>
      <c r="E52" s="12">
        <f>IF(Selected_Components!E43="","",Selected_Components!E43)</f>
        <v/>
      </c>
      <c r="F52" s="13">
        <f>IF(Selected_Components!F43="","",Selected_Components!F43)</f>
        <v/>
      </c>
      <c r="G52" s="12">
        <f>IF(Selected_Components!G43="","",Selected_Components!G43)</f>
        <v/>
      </c>
      <c r="H52" s="4">
        <f>IF(Selected_Components!H43="","",Selected_Components!H43)</f>
        <v/>
      </c>
    </row>
    <row r="53">
      <c r="A53" s="4">
        <f>IF(Selected_Components!A44="","",Selected_Components!A44)</f>
        <v/>
      </c>
      <c r="B53" s="4">
        <f>IF(Selected_Components!B44="","",Selected_Components!B44)</f>
        <v/>
      </c>
      <c r="C53" s="4">
        <f>IF(Selected_Components!C44="","",Selected_Components!C44)</f>
        <v/>
      </c>
      <c r="D53" s="4">
        <f>IF(Selected_Components!D44="","",Selected_Components!D44)</f>
        <v/>
      </c>
      <c r="E53" s="12">
        <f>IF(Selected_Components!E44="","",Selected_Components!E44)</f>
        <v/>
      </c>
      <c r="F53" s="13">
        <f>IF(Selected_Components!F44="","",Selected_Components!F44)</f>
        <v/>
      </c>
      <c r="G53" s="12">
        <f>IF(Selected_Components!G44="","",Selected_Components!G44)</f>
        <v/>
      </c>
      <c r="H53" s="4">
        <f>IF(Selected_Components!H44="","",Selected_Components!H44)</f>
        <v/>
      </c>
    </row>
    <row r="54">
      <c r="A54" s="4">
        <f>IF(Selected_Components!A45="","",Selected_Components!A45)</f>
        <v/>
      </c>
      <c r="B54" s="4">
        <f>IF(Selected_Components!B45="","",Selected_Components!B45)</f>
        <v/>
      </c>
      <c r="C54" s="4">
        <f>IF(Selected_Components!C45="","",Selected_Components!C45)</f>
        <v/>
      </c>
      <c r="D54" s="4">
        <f>IF(Selected_Components!D45="","",Selected_Components!D45)</f>
        <v/>
      </c>
      <c r="E54" s="12">
        <f>IF(Selected_Components!E45="","",Selected_Components!E45)</f>
        <v/>
      </c>
      <c r="F54" s="13">
        <f>IF(Selected_Components!F45="","",Selected_Components!F45)</f>
        <v/>
      </c>
      <c r="G54" s="12">
        <f>IF(Selected_Components!G45="","",Selected_Components!G45)</f>
        <v/>
      </c>
      <c r="H54" s="4">
        <f>IF(Selected_Components!H45="","",Selected_Components!H45)</f>
        <v/>
      </c>
    </row>
    <row r="55">
      <c r="A55" s="4">
        <f>IF(Selected_Components!A46="","",Selected_Components!A46)</f>
        <v/>
      </c>
      <c r="B55" s="4">
        <f>IF(Selected_Components!B46="","",Selected_Components!B46)</f>
        <v/>
      </c>
      <c r="C55" s="4">
        <f>IF(Selected_Components!C46="","",Selected_Components!C46)</f>
        <v/>
      </c>
      <c r="D55" s="4">
        <f>IF(Selected_Components!D46="","",Selected_Components!D46)</f>
        <v/>
      </c>
      <c r="E55" s="12">
        <f>IF(Selected_Components!E46="","",Selected_Components!E46)</f>
        <v/>
      </c>
      <c r="F55" s="13">
        <f>IF(Selected_Components!F46="","",Selected_Components!F46)</f>
        <v/>
      </c>
      <c r="G55" s="12">
        <f>IF(Selected_Components!G46="","",Selected_Components!G46)</f>
        <v/>
      </c>
      <c r="H55" s="4">
        <f>IF(Selected_Components!H46="","",Selected_Components!H46)</f>
        <v/>
      </c>
    </row>
    <row r="56">
      <c r="A56" s="4">
        <f>IF(Selected_Components!A47="","",Selected_Components!A47)</f>
        <v/>
      </c>
      <c r="B56" s="4">
        <f>IF(Selected_Components!B47="","",Selected_Components!B47)</f>
        <v/>
      </c>
      <c r="C56" s="4">
        <f>IF(Selected_Components!C47="","",Selected_Components!C47)</f>
        <v/>
      </c>
      <c r="D56" s="4">
        <f>IF(Selected_Components!D47="","",Selected_Components!D47)</f>
        <v/>
      </c>
      <c r="E56" s="12">
        <f>IF(Selected_Components!E47="","",Selected_Components!E47)</f>
        <v/>
      </c>
      <c r="F56" s="13">
        <f>IF(Selected_Components!F47="","",Selected_Components!F47)</f>
        <v/>
      </c>
      <c r="G56" s="12">
        <f>IF(Selected_Components!G47="","",Selected_Components!G47)</f>
        <v/>
      </c>
      <c r="H56" s="4">
        <f>IF(Selected_Components!H47="","",Selected_Components!H47)</f>
        <v/>
      </c>
    </row>
    <row r="57">
      <c r="A57" s="4">
        <f>IF(Selected_Components!A48="","",Selected_Components!A48)</f>
        <v/>
      </c>
      <c r="B57" s="4">
        <f>IF(Selected_Components!B48="","",Selected_Components!B48)</f>
        <v/>
      </c>
      <c r="C57" s="4">
        <f>IF(Selected_Components!C48="","",Selected_Components!C48)</f>
        <v/>
      </c>
      <c r="D57" s="4">
        <f>IF(Selected_Components!D48="","",Selected_Components!D48)</f>
        <v/>
      </c>
      <c r="E57" s="12">
        <f>IF(Selected_Components!E48="","",Selected_Components!E48)</f>
        <v/>
      </c>
      <c r="F57" s="13">
        <f>IF(Selected_Components!F48="","",Selected_Components!F48)</f>
        <v/>
      </c>
      <c r="G57" s="12">
        <f>IF(Selected_Components!G48="","",Selected_Components!G48)</f>
        <v/>
      </c>
      <c r="H57" s="4">
        <f>IF(Selected_Components!H48="","",Selected_Components!H48)</f>
        <v/>
      </c>
    </row>
    <row r="58">
      <c r="A58" s="4">
        <f>IF(Selected_Components!A49="","",Selected_Components!A49)</f>
        <v/>
      </c>
      <c r="B58" s="4">
        <f>IF(Selected_Components!B49="","",Selected_Components!B49)</f>
        <v/>
      </c>
      <c r="C58" s="4">
        <f>IF(Selected_Components!C49="","",Selected_Components!C49)</f>
        <v/>
      </c>
      <c r="D58" s="4">
        <f>IF(Selected_Components!D49="","",Selected_Components!D49)</f>
        <v/>
      </c>
      <c r="E58" s="12">
        <f>IF(Selected_Components!E49="","",Selected_Components!E49)</f>
        <v/>
      </c>
      <c r="F58" s="13">
        <f>IF(Selected_Components!F49="","",Selected_Components!F49)</f>
        <v/>
      </c>
      <c r="G58" s="12">
        <f>IF(Selected_Components!G49="","",Selected_Components!G49)</f>
        <v/>
      </c>
      <c r="H58" s="4">
        <f>IF(Selected_Components!H49="","",Selected_Components!H49)</f>
        <v/>
      </c>
    </row>
    <row r="59">
      <c r="A59" s="4">
        <f>IF(Selected_Components!A50="","",Selected_Components!A50)</f>
        <v/>
      </c>
      <c r="B59" s="4">
        <f>IF(Selected_Components!B50="","",Selected_Components!B50)</f>
        <v/>
      </c>
      <c r="C59" s="4">
        <f>IF(Selected_Components!C50="","",Selected_Components!C50)</f>
        <v/>
      </c>
      <c r="D59" s="4">
        <f>IF(Selected_Components!D50="","",Selected_Components!D50)</f>
        <v/>
      </c>
      <c r="E59" s="12">
        <f>IF(Selected_Components!E50="","",Selected_Components!E50)</f>
        <v/>
      </c>
      <c r="F59" s="13">
        <f>IF(Selected_Components!F50="","",Selected_Components!F50)</f>
        <v/>
      </c>
      <c r="G59" s="12">
        <f>IF(Selected_Components!G50="","",Selected_Components!G50)</f>
        <v/>
      </c>
      <c r="H59" s="4">
        <f>IF(Selected_Components!H50="","",Selected_Components!H50)</f>
        <v/>
      </c>
    </row>
    <row r="60">
      <c r="A60" s="4">
        <f>IF(Selected_Components!A51="","",Selected_Components!A51)</f>
        <v/>
      </c>
      <c r="B60" s="4">
        <f>IF(Selected_Components!B51="","",Selected_Components!B51)</f>
        <v/>
      </c>
      <c r="C60" s="4">
        <f>IF(Selected_Components!C51="","",Selected_Components!C51)</f>
        <v/>
      </c>
      <c r="D60" s="4">
        <f>IF(Selected_Components!D51="","",Selected_Components!D51)</f>
        <v/>
      </c>
      <c r="E60" s="12">
        <f>IF(Selected_Components!E51="","",Selected_Components!E51)</f>
        <v/>
      </c>
      <c r="F60" s="13">
        <f>IF(Selected_Components!F51="","",Selected_Components!F51)</f>
        <v/>
      </c>
      <c r="G60" s="12">
        <f>IF(Selected_Components!G51="","",Selected_Components!G51)</f>
        <v/>
      </c>
      <c r="H60" s="4">
        <f>IF(Selected_Components!H51="","",Selected_Components!H51)</f>
        <v/>
      </c>
    </row>
    <row r="61">
      <c r="A61" s="4">
        <f>IF(Selected_Components!A52="","",Selected_Components!A52)</f>
        <v/>
      </c>
      <c r="B61" s="4">
        <f>IF(Selected_Components!B52="","",Selected_Components!B52)</f>
        <v/>
      </c>
      <c r="C61" s="4">
        <f>IF(Selected_Components!C52="","",Selected_Components!C52)</f>
        <v/>
      </c>
      <c r="D61" s="4">
        <f>IF(Selected_Components!D52="","",Selected_Components!D52)</f>
        <v/>
      </c>
      <c r="E61" s="12">
        <f>IF(Selected_Components!E52="","",Selected_Components!E52)</f>
        <v/>
      </c>
      <c r="F61" s="13">
        <f>IF(Selected_Components!F52="","",Selected_Components!F52)</f>
        <v/>
      </c>
      <c r="G61" s="12">
        <f>IF(Selected_Components!G52="","",Selected_Components!G52)</f>
        <v/>
      </c>
      <c r="H61" s="4">
        <f>IF(Selected_Components!H52="","",Selected_Components!H52)</f>
        <v/>
      </c>
    </row>
    <row r="62">
      <c r="A62" s="4">
        <f>IF(Selected_Components!A53="","",Selected_Components!A53)</f>
        <v/>
      </c>
      <c r="B62" s="4">
        <f>IF(Selected_Components!B53="","",Selected_Components!B53)</f>
        <v/>
      </c>
      <c r="C62" s="4">
        <f>IF(Selected_Components!C53="","",Selected_Components!C53)</f>
        <v/>
      </c>
      <c r="D62" s="4">
        <f>IF(Selected_Components!D53="","",Selected_Components!D53)</f>
        <v/>
      </c>
      <c r="E62" s="12">
        <f>IF(Selected_Components!E53="","",Selected_Components!E53)</f>
        <v/>
      </c>
      <c r="F62" s="13">
        <f>IF(Selected_Components!F53="","",Selected_Components!F53)</f>
        <v/>
      </c>
      <c r="G62" s="12">
        <f>IF(Selected_Components!G53="","",Selected_Components!G53)</f>
        <v/>
      </c>
      <c r="H62" s="4">
        <f>IF(Selected_Components!H53="","",Selected_Components!H53)</f>
        <v/>
      </c>
    </row>
    <row r="63">
      <c r="A63" s="4">
        <f>IF(Selected_Components!A54="","",Selected_Components!A54)</f>
        <v/>
      </c>
      <c r="B63" s="4">
        <f>IF(Selected_Components!B54="","",Selected_Components!B54)</f>
        <v/>
      </c>
      <c r="C63" s="4">
        <f>IF(Selected_Components!C54="","",Selected_Components!C54)</f>
        <v/>
      </c>
      <c r="D63" s="4">
        <f>IF(Selected_Components!D54="","",Selected_Components!D54)</f>
        <v/>
      </c>
      <c r="E63" s="12">
        <f>IF(Selected_Components!E54="","",Selected_Components!E54)</f>
        <v/>
      </c>
      <c r="F63" s="13">
        <f>IF(Selected_Components!F54="","",Selected_Components!F54)</f>
        <v/>
      </c>
      <c r="G63" s="12">
        <f>IF(Selected_Components!G54="","",Selected_Components!G54)</f>
        <v/>
      </c>
      <c r="H63" s="4">
        <f>IF(Selected_Components!H54="","",Selected_Components!H54)</f>
        <v/>
      </c>
    </row>
    <row r="64">
      <c r="A64" s="4">
        <f>IF(Selected_Components!A55="","",Selected_Components!A55)</f>
        <v/>
      </c>
      <c r="B64" s="4">
        <f>IF(Selected_Components!B55="","",Selected_Components!B55)</f>
        <v/>
      </c>
      <c r="C64" s="4">
        <f>IF(Selected_Components!C55="","",Selected_Components!C55)</f>
        <v/>
      </c>
      <c r="D64" s="4">
        <f>IF(Selected_Components!D55="","",Selected_Components!D55)</f>
        <v/>
      </c>
      <c r="E64" s="12">
        <f>IF(Selected_Components!E55="","",Selected_Components!E55)</f>
        <v/>
      </c>
      <c r="F64" s="13">
        <f>IF(Selected_Components!F55="","",Selected_Components!F55)</f>
        <v/>
      </c>
      <c r="G64" s="12">
        <f>IF(Selected_Components!G55="","",Selected_Components!G55)</f>
        <v/>
      </c>
      <c r="H64" s="4">
        <f>IF(Selected_Components!H55="","",Selected_Components!H55)</f>
        <v/>
      </c>
    </row>
    <row r="65">
      <c r="A65" s="4">
        <f>IF(Selected_Components!A56="","",Selected_Components!A56)</f>
        <v/>
      </c>
      <c r="B65" s="4">
        <f>IF(Selected_Components!B56="","",Selected_Components!B56)</f>
        <v/>
      </c>
      <c r="C65" s="4">
        <f>IF(Selected_Components!C56="","",Selected_Components!C56)</f>
        <v/>
      </c>
      <c r="D65" s="4">
        <f>IF(Selected_Components!D56="","",Selected_Components!D56)</f>
        <v/>
      </c>
      <c r="E65" s="12">
        <f>IF(Selected_Components!E56="","",Selected_Components!E56)</f>
        <v/>
      </c>
      <c r="F65" s="13">
        <f>IF(Selected_Components!F56="","",Selected_Components!F56)</f>
        <v/>
      </c>
      <c r="G65" s="12">
        <f>IF(Selected_Components!G56="","",Selected_Components!G56)</f>
        <v/>
      </c>
      <c r="H65" s="4">
        <f>IF(Selected_Components!H56="","",Selected_Components!H56)</f>
        <v/>
      </c>
    </row>
    <row r="66">
      <c r="A66" s="4">
        <f>IF(Selected_Components!A57="","",Selected_Components!A57)</f>
        <v/>
      </c>
      <c r="B66" s="4">
        <f>IF(Selected_Components!B57="","",Selected_Components!B57)</f>
        <v/>
      </c>
      <c r="C66" s="4">
        <f>IF(Selected_Components!C57="","",Selected_Components!C57)</f>
        <v/>
      </c>
      <c r="D66" s="4">
        <f>IF(Selected_Components!D57="","",Selected_Components!D57)</f>
        <v/>
      </c>
      <c r="E66" s="12">
        <f>IF(Selected_Components!E57="","",Selected_Components!E57)</f>
        <v/>
      </c>
      <c r="F66" s="13">
        <f>IF(Selected_Components!F57="","",Selected_Components!F57)</f>
        <v/>
      </c>
      <c r="G66" s="12">
        <f>IF(Selected_Components!G57="","",Selected_Components!G57)</f>
        <v/>
      </c>
      <c r="H66" s="4">
        <f>IF(Selected_Components!H57="","",Selected_Components!H57)</f>
        <v/>
      </c>
    </row>
    <row r="67">
      <c r="A67" s="4">
        <f>IF(Selected_Components!A58="","",Selected_Components!A58)</f>
        <v/>
      </c>
      <c r="B67" s="4">
        <f>IF(Selected_Components!B58="","",Selected_Components!B58)</f>
        <v/>
      </c>
      <c r="C67" s="4">
        <f>IF(Selected_Components!C58="","",Selected_Components!C58)</f>
        <v/>
      </c>
      <c r="D67" s="4">
        <f>IF(Selected_Components!D58="","",Selected_Components!D58)</f>
        <v/>
      </c>
      <c r="E67" s="12">
        <f>IF(Selected_Components!E58="","",Selected_Components!E58)</f>
        <v/>
      </c>
      <c r="F67" s="13">
        <f>IF(Selected_Components!F58="","",Selected_Components!F58)</f>
        <v/>
      </c>
      <c r="G67" s="12">
        <f>IF(Selected_Components!G58="","",Selected_Components!G58)</f>
        <v/>
      </c>
      <c r="H67" s="4">
        <f>IF(Selected_Components!H58="","",Selected_Components!H58)</f>
        <v/>
      </c>
    </row>
    <row r="68">
      <c r="A68" s="4">
        <f>IF(Selected_Components!A59="","",Selected_Components!A59)</f>
        <v/>
      </c>
      <c r="B68" s="4">
        <f>IF(Selected_Components!B59="","",Selected_Components!B59)</f>
        <v/>
      </c>
      <c r="C68" s="4">
        <f>IF(Selected_Components!C59="","",Selected_Components!C59)</f>
        <v/>
      </c>
      <c r="D68" s="4">
        <f>IF(Selected_Components!D59="","",Selected_Components!D59)</f>
        <v/>
      </c>
      <c r="E68" s="12">
        <f>IF(Selected_Components!E59="","",Selected_Components!E59)</f>
        <v/>
      </c>
      <c r="F68" s="13">
        <f>IF(Selected_Components!F59="","",Selected_Components!F59)</f>
        <v/>
      </c>
      <c r="G68" s="12">
        <f>IF(Selected_Components!G59="","",Selected_Components!G59)</f>
        <v/>
      </c>
      <c r="H68" s="4">
        <f>IF(Selected_Components!H59="","",Selected_Components!H59)</f>
        <v/>
      </c>
    </row>
    <row r="69">
      <c r="A69" s="4">
        <f>IF(Selected_Components!A60="","",Selected_Components!A60)</f>
        <v/>
      </c>
      <c r="B69" s="4">
        <f>IF(Selected_Components!B60="","",Selected_Components!B60)</f>
        <v/>
      </c>
      <c r="C69" s="4">
        <f>IF(Selected_Components!C60="","",Selected_Components!C60)</f>
        <v/>
      </c>
      <c r="D69" s="4">
        <f>IF(Selected_Components!D60="","",Selected_Components!D60)</f>
        <v/>
      </c>
      <c r="E69" s="12">
        <f>IF(Selected_Components!E60="","",Selected_Components!E60)</f>
        <v/>
      </c>
      <c r="F69" s="13">
        <f>IF(Selected_Components!F60="","",Selected_Components!F60)</f>
        <v/>
      </c>
      <c r="G69" s="12">
        <f>IF(Selected_Components!G60="","",Selected_Components!G60)</f>
        <v/>
      </c>
      <c r="H69" s="4">
        <f>IF(Selected_Components!H60="","",Selected_Components!H60)</f>
        <v/>
      </c>
    </row>
    <row r="70">
      <c r="A70" s="4">
        <f>IF(Selected_Components!A61="","",Selected_Components!A61)</f>
        <v/>
      </c>
      <c r="B70" s="4">
        <f>IF(Selected_Components!B61="","",Selected_Components!B61)</f>
        <v/>
      </c>
      <c r="C70" s="4">
        <f>IF(Selected_Components!C61="","",Selected_Components!C61)</f>
        <v/>
      </c>
      <c r="D70" s="4">
        <f>IF(Selected_Components!D61="","",Selected_Components!D61)</f>
        <v/>
      </c>
      <c r="E70" s="12">
        <f>IF(Selected_Components!E61="","",Selected_Components!E61)</f>
        <v/>
      </c>
      <c r="F70" s="13">
        <f>IF(Selected_Components!F61="","",Selected_Components!F61)</f>
        <v/>
      </c>
      <c r="G70" s="12">
        <f>IF(Selected_Components!G61="","",Selected_Components!G61)</f>
        <v/>
      </c>
      <c r="H70" s="4">
        <f>IF(Selected_Components!H61="","",Selected_Components!H61)</f>
        <v/>
      </c>
    </row>
    <row r="71">
      <c r="A71" s="4">
        <f>IF(Selected_Components!A62="","",Selected_Components!A62)</f>
        <v/>
      </c>
      <c r="B71" s="4">
        <f>IF(Selected_Components!B62="","",Selected_Components!B62)</f>
        <v/>
      </c>
      <c r="C71" s="4">
        <f>IF(Selected_Components!C62="","",Selected_Components!C62)</f>
        <v/>
      </c>
      <c r="D71" s="4">
        <f>IF(Selected_Components!D62="","",Selected_Components!D62)</f>
        <v/>
      </c>
      <c r="E71" s="12">
        <f>IF(Selected_Components!E62="","",Selected_Components!E62)</f>
        <v/>
      </c>
      <c r="F71" s="13">
        <f>IF(Selected_Components!F62="","",Selected_Components!F62)</f>
        <v/>
      </c>
      <c r="G71" s="12">
        <f>IF(Selected_Components!G62="","",Selected_Components!G62)</f>
        <v/>
      </c>
      <c r="H71" s="4">
        <f>IF(Selected_Components!H62="","",Selected_Components!H62)</f>
        <v/>
      </c>
    </row>
    <row r="72">
      <c r="A72" s="4">
        <f>IF(Selected_Components!A63="","",Selected_Components!A63)</f>
        <v/>
      </c>
      <c r="B72" s="4">
        <f>IF(Selected_Components!B63="","",Selected_Components!B63)</f>
        <v/>
      </c>
      <c r="C72" s="4">
        <f>IF(Selected_Components!C63="","",Selected_Components!C63)</f>
        <v/>
      </c>
      <c r="D72" s="4">
        <f>IF(Selected_Components!D63="","",Selected_Components!D63)</f>
        <v/>
      </c>
      <c r="E72" s="12">
        <f>IF(Selected_Components!E63="","",Selected_Components!E63)</f>
        <v/>
      </c>
      <c r="F72" s="13">
        <f>IF(Selected_Components!F63="","",Selected_Components!F63)</f>
        <v/>
      </c>
      <c r="G72" s="12">
        <f>IF(Selected_Components!G63="","",Selected_Components!G63)</f>
        <v/>
      </c>
      <c r="H72" s="4">
        <f>IF(Selected_Components!H63="","",Selected_Components!H63)</f>
        <v/>
      </c>
    </row>
    <row r="73">
      <c r="A73" s="4">
        <f>IF(Selected_Components!A64="","",Selected_Components!A64)</f>
        <v/>
      </c>
      <c r="B73" s="4">
        <f>IF(Selected_Components!B64="","",Selected_Components!B64)</f>
        <v/>
      </c>
      <c r="C73" s="4">
        <f>IF(Selected_Components!C64="","",Selected_Components!C64)</f>
        <v/>
      </c>
      <c r="D73" s="4">
        <f>IF(Selected_Components!D64="","",Selected_Components!D64)</f>
        <v/>
      </c>
      <c r="E73" s="12">
        <f>IF(Selected_Components!E64="","",Selected_Components!E64)</f>
        <v/>
      </c>
      <c r="F73" s="13">
        <f>IF(Selected_Components!F64="","",Selected_Components!F64)</f>
        <v/>
      </c>
      <c r="G73" s="12">
        <f>IF(Selected_Components!G64="","",Selected_Components!G64)</f>
        <v/>
      </c>
      <c r="H73" s="4">
        <f>IF(Selected_Components!H64="","",Selected_Components!H64)</f>
        <v/>
      </c>
    </row>
    <row r="74">
      <c r="A74" s="4">
        <f>IF(Selected_Components!A65="","",Selected_Components!A65)</f>
        <v/>
      </c>
      <c r="B74" s="4">
        <f>IF(Selected_Components!B65="","",Selected_Components!B65)</f>
        <v/>
      </c>
      <c r="C74" s="4">
        <f>IF(Selected_Components!C65="","",Selected_Components!C65)</f>
        <v/>
      </c>
      <c r="D74" s="4">
        <f>IF(Selected_Components!D65="","",Selected_Components!D65)</f>
        <v/>
      </c>
      <c r="E74" s="12">
        <f>IF(Selected_Components!E65="","",Selected_Components!E65)</f>
        <v/>
      </c>
      <c r="F74" s="13">
        <f>IF(Selected_Components!F65="","",Selected_Components!F65)</f>
        <v/>
      </c>
      <c r="G74" s="12">
        <f>IF(Selected_Components!G65="","",Selected_Components!G65)</f>
        <v/>
      </c>
      <c r="H74" s="4">
        <f>IF(Selected_Components!H65="","",Selected_Components!H65)</f>
        <v/>
      </c>
    </row>
    <row r="75">
      <c r="A75" s="4">
        <f>IF(Selected_Components!A66="","",Selected_Components!A66)</f>
        <v/>
      </c>
      <c r="B75" s="4">
        <f>IF(Selected_Components!B66="","",Selected_Components!B66)</f>
        <v/>
      </c>
      <c r="C75" s="4">
        <f>IF(Selected_Components!C66="","",Selected_Components!C66)</f>
        <v/>
      </c>
      <c r="D75" s="4">
        <f>IF(Selected_Components!D66="","",Selected_Components!D66)</f>
        <v/>
      </c>
      <c r="E75" s="12">
        <f>IF(Selected_Components!E66="","",Selected_Components!E66)</f>
        <v/>
      </c>
      <c r="F75" s="13">
        <f>IF(Selected_Components!F66="","",Selected_Components!F66)</f>
        <v/>
      </c>
      <c r="G75" s="12">
        <f>IF(Selected_Components!G66="","",Selected_Components!G66)</f>
        <v/>
      </c>
      <c r="H75" s="4">
        <f>IF(Selected_Components!H66="","",Selected_Components!H66)</f>
        <v/>
      </c>
    </row>
    <row r="76">
      <c r="A76" s="4">
        <f>IF(Selected_Components!A67="","",Selected_Components!A67)</f>
        <v/>
      </c>
      <c r="B76" s="4">
        <f>IF(Selected_Components!B67="","",Selected_Components!B67)</f>
        <v/>
      </c>
      <c r="C76" s="4">
        <f>IF(Selected_Components!C67="","",Selected_Components!C67)</f>
        <v/>
      </c>
      <c r="D76" s="4">
        <f>IF(Selected_Components!D67="","",Selected_Components!D67)</f>
        <v/>
      </c>
      <c r="E76" s="12">
        <f>IF(Selected_Components!E67="","",Selected_Components!E67)</f>
        <v/>
      </c>
      <c r="F76" s="13">
        <f>IF(Selected_Components!F67="","",Selected_Components!F67)</f>
        <v/>
      </c>
      <c r="G76" s="12">
        <f>IF(Selected_Components!G67="","",Selected_Components!G67)</f>
        <v/>
      </c>
      <c r="H76" s="4">
        <f>IF(Selected_Components!H67="","",Selected_Components!H67)</f>
        <v/>
      </c>
    </row>
    <row r="77">
      <c r="A77" s="4">
        <f>IF(Selected_Components!A68="","",Selected_Components!A68)</f>
        <v/>
      </c>
      <c r="B77" s="4">
        <f>IF(Selected_Components!B68="","",Selected_Components!B68)</f>
        <v/>
      </c>
      <c r="C77" s="4">
        <f>IF(Selected_Components!C68="","",Selected_Components!C68)</f>
        <v/>
      </c>
      <c r="D77" s="4">
        <f>IF(Selected_Components!D68="","",Selected_Components!D68)</f>
        <v/>
      </c>
      <c r="E77" s="12">
        <f>IF(Selected_Components!E68="","",Selected_Components!E68)</f>
        <v/>
      </c>
      <c r="F77" s="13">
        <f>IF(Selected_Components!F68="","",Selected_Components!F68)</f>
        <v/>
      </c>
      <c r="G77" s="12">
        <f>IF(Selected_Components!G68="","",Selected_Components!G68)</f>
        <v/>
      </c>
      <c r="H77" s="4">
        <f>IF(Selected_Components!H68="","",Selected_Components!H68)</f>
        <v/>
      </c>
    </row>
    <row r="78">
      <c r="A78" s="4">
        <f>IF(Selected_Components!A69="","",Selected_Components!A69)</f>
        <v/>
      </c>
      <c r="B78" s="4">
        <f>IF(Selected_Components!B69="","",Selected_Components!B69)</f>
        <v/>
      </c>
      <c r="C78" s="4">
        <f>IF(Selected_Components!C69="","",Selected_Components!C69)</f>
        <v/>
      </c>
      <c r="D78" s="4">
        <f>IF(Selected_Components!D69="","",Selected_Components!D69)</f>
        <v/>
      </c>
      <c r="E78" s="12">
        <f>IF(Selected_Components!E69="","",Selected_Components!E69)</f>
        <v/>
      </c>
      <c r="F78" s="13">
        <f>IF(Selected_Components!F69="","",Selected_Components!F69)</f>
        <v/>
      </c>
      <c r="G78" s="12">
        <f>IF(Selected_Components!G69="","",Selected_Components!G69)</f>
        <v/>
      </c>
      <c r="H78" s="4">
        <f>IF(Selected_Components!H69="","",Selected_Components!H69)</f>
        <v/>
      </c>
    </row>
    <row r="79">
      <c r="A79" s="4">
        <f>IF(Selected_Components!A70="","",Selected_Components!A70)</f>
        <v/>
      </c>
      <c r="B79" s="4">
        <f>IF(Selected_Components!B70="","",Selected_Components!B70)</f>
        <v/>
      </c>
      <c r="C79" s="4">
        <f>IF(Selected_Components!C70="","",Selected_Components!C70)</f>
        <v/>
      </c>
      <c r="D79" s="4">
        <f>IF(Selected_Components!D70="","",Selected_Components!D70)</f>
        <v/>
      </c>
      <c r="E79" s="12">
        <f>IF(Selected_Components!E70="","",Selected_Components!E70)</f>
        <v/>
      </c>
      <c r="F79" s="13">
        <f>IF(Selected_Components!F70="","",Selected_Components!F70)</f>
        <v/>
      </c>
      <c r="G79" s="12">
        <f>IF(Selected_Components!G70="","",Selected_Components!G70)</f>
        <v/>
      </c>
      <c r="H79" s="4">
        <f>IF(Selected_Components!H70="","",Selected_Components!H70)</f>
        <v/>
      </c>
    </row>
    <row r="80">
      <c r="A80" s="4">
        <f>IF(Selected_Components!A71="","",Selected_Components!A71)</f>
        <v/>
      </c>
      <c r="B80" s="4">
        <f>IF(Selected_Components!B71="","",Selected_Components!B71)</f>
        <v/>
      </c>
      <c r="C80" s="4">
        <f>IF(Selected_Components!C71="","",Selected_Components!C71)</f>
        <v/>
      </c>
      <c r="D80" s="4">
        <f>IF(Selected_Components!D71="","",Selected_Components!D71)</f>
        <v/>
      </c>
      <c r="E80" s="12">
        <f>IF(Selected_Components!E71="","",Selected_Components!E71)</f>
        <v/>
      </c>
      <c r="F80" s="13">
        <f>IF(Selected_Components!F71="","",Selected_Components!F71)</f>
        <v/>
      </c>
      <c r="G80" s="12">
        <f>IF(Selected_Components!G71="","",Selected_Components!G71)</f>
        <v/>
      </c>
      <c r="H80" s="4">
        <f>IF(Selected_Components!H71="","",Selected_Components!H71)</f>
        <v/>
      </c>
    </row>
    <row r="81">
      <c r="A81" s="4">
        <f>IF(Selected_Components!A72="","",Selected_Components!A72)</f>
        <v/>
      </c>
      <c r="B81" s="4">
        <f>IF(Selected_Components!B72="","",Selected_Components!B72)</f>
        <v/>
      </c>
      <c r="C81" s="4">
        <f>IF(Selected_Components!C72="","",Selected_Components!C72)</f>
        <v/>
      </c>
      <c r="D81" s="4">
        <f>IF(Selected_Components!D72="","",Selected_Components!D72)</f>
        <v/>
      </c>
      <c r="E81" s="12">
        <f>IF(Selected_Components!E72="","",Selected_Components!E72)</f>
        <v/>
      </c>
      <c r="F81" s="13">
        <f>IF(Selected_Components!F72="","",Selected_Components!F72)</f>
        <v/>
      </c>
      <c r="G81" s="12">
        <f>IF(Selected_Components!G72="","",Selected_Components!G72)</f>
        <v/>
      </c>
      <c r="H81" s="4">
        <f>IF(Selected_Components!H72="","",Selected_Components!H72)</f>
        <v/>
      </c>
    </row>
    <row r="82">
      <c r="A82" s="4">
        <f>IF(Selected_Components!A73="","",Selected_Components!A73)</f>
        <v/>
      </c>
      <c r="B82" s="4">
        <f>IF(Selected_Components!B73="","",Selected_Components!B73)</f>
        <v/>
      </c>
      <c r="C82" s="4">
        <f>IF(Selected_Components!C73="","",Selected_Components!C73)</f>
        <v/>
      </c>
      <c r="D82" s="4">
        <f>IF(Selected_Components!D73="","",Selected_Components!D73)</f>
        <v/>
      </c>
      <c r="E82" s="12">
        <f>IF(Selected_Components!E73="","",Selected_Components!E73)</f>
        <v/>
      </c>
      <c r="F82" s="13">
        <f>IF(Selected_Components!F73="","",Selected_Components!F73)</f>
        <v/>
      </c>
      <c r="G82" s="12">
        <f>IF(Selected_Components!G73="","",Selected_Components!G73)</f>
        <v/>
      </c>
      <c r="H82" s="4">
        <f>IF(Selected_Components!H73="","",Selected_Components!H73)</f>
        <v/>
      </c>
    </row>
    <row r="83">
      <c r="A83" s="4">
        <f>IF(Selected_Components!A74="","",Selected_Components!A74)</f>
        <v/>
      </c>
      <c r="B83" s="4">
        <f>IF(Selected_Components!B74="","",Selected_Components!B74)</f>
        <v/>
      </c>
      <c r="C83" s="4">
        <f>IF(Selected_Components!C74="","",Selected_Components!C74)</f>
        <v/>
      </c>
      <c r="D83" s="4">
        <f>IF(Selected_Components!D74="","",Selected_Components!D74)</f>
        <v/>
      </c>
      <c r="E83" s="12">
        <f>IF(Selected_Components!E74="","",Selected_Components!E74)</f>
        <v/>
      </c>
      <c r="F83" s="13">
        <f>IF(Selected_Components!F74="","",Selected_Components!F74)</f>
        <v/>
      </c>
      <c r="G83" s="12">
        <f>IF(Selected_Components!G74="","",Selected_Components!G74)</f>
        <v/>
      </c>
      <c r="H83" s="4">
        <f>IF(Selected_Components!H74="","",Selected_Components!H74)</f>
        <v/>
      </c>
    </row>
    <row r="84">
      <c r="A84" s="4">
        <f>IF(Selected_Components!A75="","",Selected_Components!A75)</f>
        <v/>
      </c>
      <c r="B84" s="4">
        <f>IF(Selected_Components!B75="","",Selected_Components!B75)</f>
        <v/>
      </c>
      <c r="C84" s="4">
        <f>IF(Selected_Components!C75="","",Selected_Components!C75)</f>
        <v/>
      </c>
      <c r="D84" s="4">
        <f>IF(Selected_Components!D75="","",Selected_Components!D75)</f>
        <v/>
      </c>
      <c r="E84" s="12">
        <f>IF(Selected_Components!E75="","",Selected_Components!E75)</f>
        <v/>
      </c>
      <c r="F84" s="13">
        <f>IF(Selected_Components!F75="","",Selected_Components!F75)</f>
        <v/>
      </c>
      <c r="G84" s="12">
        <f>IF(Selected_Components!G75="","",Selected_Components!G75)</f>
        <v/>
      </c>
      <c r="H84" s="4">
        <f>IF(Selected_Components!H75="","",Selected_Components!H75)</f>
        <v/>
      </c>
    </row>
    <row r="85">
      <c r="A85" s="4">
        <f>IF(Selected_Components!A76="","",Selected_Components!A76)</f>
        <v/>
      </c>
      <c r="B85" s="4">
        <f>IF(Selected_Components!B76="","",Selected_Components!B76)</f>
        <v/>
      </c>
      <c r="C85" s="4">
        <f>IF(Selected_Components!C76="","",Selected_Components!C76)</f>
        <v/>
      </c>
      <c r="D85" s="4">
        <f>IF(Selected_Components!D76="","",Selected_Components!D76)</f>
        <v/>
      </c>
      <c r="E85" s="12">
        <f>IF(Selected_Components!E76="","",Selected_Components!E76)</f>
        <v/>
      </c>
      <c r="F85" s="13">
        <f>IF(Selected_Components!F76="","",Selected_Components!F76)</f>
        <v/>
      </c>
      <c r="G85" s="12">
        <f>IF(Selected_Components!G76="","",Selected_Components!G76)</f>
        <v/>
      </c>
      <c r="H85" s="4">
        <f>IF(Selected_Components!H76="","",Selected_Components!H76)</f>
        <v/>
      </c>
    </row>
    <row r="86">
      <c r="A86" s="4">
        <f>IF(Selected_Components!A77="","",Selected_Components!A77)</f>
        <v/>
      </c>
      <c r="B86" s="4">
        <f>IF(Selected_Components!B77="","",Selected_Components!B77)</f>
        <v/>
      </c>
      <c r="C86" s="4">
        <f>IF(Selected_Components!C77="","",Selected_Components!C77)</f>
        <v/>
      </c>
      <c r="D86" s="4">
        <f>IF(Selected_Components!D77="","",Selected_Components!D77)</f>
        <v/>
      </c>
      <c r="E86" s="12">
        <f>IF(Selected_Components!E77="","",Selected_Components!E77)</f>
        <v/>
      </c>
      <c r="F86" s="13">
        <f>IF(Selected_Components!F77="","",Selected_Components!F77)</f>
        <v/>
      </c>
      <c r="G86" s="12">
        <f>IF(Selected_Components!G77="","",Selected_Components!G77)</f>
        <v/>
      </c>
      <c r="H86" s="4">
        <f>IF(Selected_Components!H77="","",Selected_Components!H77)</f>
        <v/>
      </c>
    </row>
    <row r="87">
      <c r="A87" s="4">
        <f>IF(Selected_Components!A78="","",Selected_Components!A78)</f>
        <v/>
      </c>
      <c r="B87" s="4">
        <f>IF(Selected_Components!B78="","",Selected_Components!B78)</f>
        <v/>
      </c>
      <c r="C87" s="4">
        <f>IF(Selected_Components!C78="","",Selected_Components!C78)</f>
        <v/>
      </c>
      <c r="D87" s="4">
        <f>IF(Selected_Components!D78="","",Selected_Components!D78)</f>
        <v/>
      </c>
      <c r="E87" s="12">
        <f>IF(Selected_Components!E78="","",Selected_Components!E78)</f>
        <v/>
      </c>
      <c r="F87" s="13">
        <f>IF(Selected_Components!F78="","",Selected_Components!F78)</f>
        <v/>
      </c>
      <c r="G87" s="12">
        <f>IF(Selected_Components!G78="","",Selected_Components!G78)</f>
        <v/>
      </c>
      <c r="H87" s="4">
        <f>IF(Selected_Components!H78="","",Selected_Components!H78)</f>
        <v/>
      </c>
    </row>
    <row r="88">
      <c r="A88" s="4">
        <f>IF(Selected_Components!A79="","",Selected_Components!A79)</f>
        <v/>
      </c>
      <c r="B88" s="4">
        <f>IF(Selected_Components!B79="","",Selected_Components!B79)</f>
        <v/>
      </c>
      <c r="C88" s="4">
        <f>IF(Selected_Components!C79="","",Selected_Components!C79)</f>
        <v/>
      </c>
      <c r="D88" s="4">
        <f>IF(Selected_Components!D79="","",Selected_Components!D79)</f>
        <v/>
      </c>
      <c r="E88" s="12">
        <f>IF(Selected_Components!E79="","",Selected_Components!E79)</f>
        <v/>
      </c>
      <c r="F88" s="13">
        <f>IF(Selected_Components!F79="","",Selected_Components!F79)</f>
        <v/>
      </c>
      <c r="G88" s="12">
        <f>IF(Selected_Components!G79="","",Selected_Components!G79)</f>
        <v/>
      </c>
      <c r="H88" s="4">
        <f>IF(Selected_Components!H79="","",Selected_Components!H79)</f>
        <v/>
      </c>
    </row>
    <row r="89">
      <c r="A89" s="4">
        <f>IF(Selected_Components!A80="","",Selected_Components!A80)</f>
        <v/>
      </c>
      <c r="B89" s="4">
        <f>IF(Selected_Components!B80="","",Selected_Components!B80)</f>
        <v/>
      </c>
      <c r="C89" s="4">
        <f>IF(Selected_Components!C80="","",Selected_Components!C80)</f>
        <v/>
      </c>
      <c r="D89" s="4">
        <f>IF(Selected_Components!D80="","",Selected_Components!D80)</f>
        <v/>
      </c>
      <c r="E89" s="12">
        <f>IF(Selected_Components!E80="","",Selected_Components!E80)</f>
        <v/>
      </c>
      <c r="F89" s="13">
        <f>IF(Selected_Components!F80="","",Selected_Components!F80)</f>
        <v/>
      </c>
      <c r="G89" s="12">
        <f>IF(Selected_Components!G80="","",Selected_Components!G80)</f>
        <v/>
      </c>
      <c r="H89" s="4">
        <f>IF(Selected_Components!H80="","",Selected_Components!H80)</f>
        <v/>
      </c>
    </row>
    <row r="90">
      <c r="A90" s="4">
        <f>IF(Selected_Components!A81="","",Selected_Components!A81)</f>
        <v/>
      </c>
      <c r="B90" s="4">
        <f>IF(Selected_Components!B81="","",Selected_Components!B81)</f>
        <v/>
      </c>
      <c r="C90" s="4">
        <f>IF(Selected_Components!C81="","",Selected_Components!C81)</f>
        <v/>
      </c>
      <c r="D90" s="4">
        <f>IF(Selected_Components!D81="","",Selected_Components!D81)</f>
        <v/>
      </c>
      <c r="E90" s="12">
        <f>IF(Selected_Components!E81="","",Selected_Components!E81)</f>
        <v/>
      </c>
      <c r="F90" s="13">
        <f>IF(Selected_Components!F81="","",Selected_Components!F81)</f>
        <v/>
      </c>
      <c r="G90" s="12">
        <f>IF(Selected_Components!G81="","",Selected_Components!G81)</f>
        <v/>
      </c>
      <c r="H90" s="4">
        <f>IF(Selected_Components!H81="","",Selected_Components!H81)</f>
        <v/>
      </c>
    </row>
    <row r="91">
      <c r="A91" s="4">
        <f>IF(Selected_Components!A82="","",Selected_Components!A82)</f>
        <v/>
      </c>
      <c r="B91" s="4">
        <f>IF(Selected_Components!B82="","",Selected_Components!B82)</f>
        <v/>
      </c>
      <c r="C91" s="4">
        <f>IF(Selected_Components!C82="","",Selected_Components!C82)</f>
        <v/>
      </c>
      <c r="D91" s="4">
        <f>IF(Selected_Components!D82="","",Selected_Components!D82)</f>
        <v/>
      </c>
      <c r="E91" s="12">
        <f>IF(Selected_Components!E82="","",Selected_Components!E82)</f>
        <v/>
      </c>
      <c r="F91" s="13">
        <f>IF(Selected_Components!F82="","",Selected_Components!F82)</f>
        <v/>
      </c>
      <c r="G91" s="12">
        <f>IF(Selected_Components!G82="","",Selected_Components!G82)</f>
        <v/>
      </c>
      <c r="H91" s="4">
        <f>IF(Selected_Components!H82="","",Selected_Components!H82)</f>
        <v/>
      </c>
    </row>
    <row r="92">
      <c r="A92" s="4">
        <f>IF(Selected_Components!A83="","",Selected_Components!A83)</f>
        <v/>
      </c>
      <c r="B92" s="4">
        <f>IF(Selected_Components!B83="","",Selected_Components!B83)</f>
        <v/>
      </c>
      <c r="C92" s="4">
        <f>IF(Selected_Components!C83="","",Selected_Components!C83)</f>
        <v/>
      </c>
      <c r="D92" s="4">
        <f>IF(Selected_Components!D83="","",Selected_Components!D83)</f>
        <v/>
      </c>
      <c r="E92" s="12">
        <f>IF(Selected_Components!E83="","",Selected_Components!E83)</f>
        <v/>
      </c>
      <c r="F92" s="13">
        <f>IF(Selected_Components!F83="","",Selected_Components!F83)</f>
        <v/>
      </c>
      <c r="G92" s="12">
        <f>IF(Selected_Components!G83="","",Selected_Components!G83)</f>
        <v/>
      </c>
      <c r="H92" s="4">
        <f>IF(Selected_Components!H83="","",Selected_Components!H83)</f>
        <v/>
      </c>
    </row>
  </sheetData>
  <autoFilter ref="A12:H92"/>
  <mergeCells count="1">
    <mergeCell ref="A1:H1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J53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8" customWidth="1" min="2" max="2"/>
    <col width="4" customWidth="1" min="3" max="3"/>
    <col width="20" customWidth="1" min="4" max="4"/>
    <col width="18" customWidth="1" min="5" max="5"/>
    <col width="4" customWidth="1" min="6" max="6"/>
    <col width="18" customWidth="1" min="7" max="7"/>
    <col width="18" customWidth="1" min="8" max="8"/>
    <col width="18" customWidth="1" min="9" max="9"/>
    <col width="18" customWidth="1" min="10" max="10"/>
  </cols>
  <sheetData>
    <row r="1" ht="24" customHeight="1">
      <c r="A1" s="1" t="inlineStr">
        <is>
          <t>Dashboard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</row>
    <row r="2">
      <c r="A2" s="2" t="n"/>
      <c r="B2" s="2" t="n"/>
      <c r="C2" s="2" t="n"/>
      <c r="D2" s="2" t="n"/>
      <c r="E2" s="2" t="n"/>
      <c r="F2" s="2" t="n"/>
      <c r="G2" s="2" t="n"/>
      <c r="H2" s="2" t="n"/>
      <c r="I2" s="2" t="n"/>
      <c r="J2" s="2" t="n"/>
    </row>
    <row r="3">
      <c r="A3" s="3" t="inlineStr">
        <is>
          <t>Project Type</t>
        </is>
      </c>
      <c r="B3" s="18">
        <f>Summary!$B$3</f>
        <v/>
      </c>
      <c r="C3" s="4" t="n"/>
      <c r="D3" s="3" t="inlineStr">
        <is>
          <t>Grand Total</t>
        </is>
      </c>
      <c r="E3" s="17">
        <f>Summary!$B$11</f>
        <v/>
      </c>
      <c r="F3" s="4" t="n"/>
      <c r="G3" s="3" t="inlineStr">
        <is>
          <t>PTC Component</t>
        </is>
      </c>
      <c r="H3" s="17">
        <f>Summary!$B$7</f>
        <v/>
      </c>
      <c r="I3" s="3" t="inlineStr">
        <is>
          <t>Data Cost</t>
        </is>
      </c>
      <c r="J3" s="17">
        <f>Summary!$B$10</f>
        <v/>
      </c>
    </row>
    <row r="4">
      <c r="A4" s="2" t="n"/>
      <c r="B4" s="2" t="n"/>
      <c r="C4" s="2" t="n"/>
      <c r="D4" s="2" t="n"/>
      <c r="E4" s="2" t="n"/>
      <c r="F4" s="2" t="n"/>
      <c r="G4" s="2" t="n"/>
      <c r="H4" s="2" t="n"/>
      <c r="I4" s="2" t="n"/>
      <c r="J4" s="2" t="n"/>
    </row>
    <row r="5">
      <c r="A5" s="2" t="n"/>
      <c r="B5" s="2" t="n"/>
      <c r="C5" s="2" t="n"/>
      <c r="D5" s="2" t="n"/>
      <c r="E5" s="2" t="n"/>
      <c r="F5" s="2" t="n"/>
      <c r="G5" s="2" t="n"/>
      <c r="H5" s="2" t="n"/>
      <c r="I5" s="2" t="n"/>
      <c r="J5" s="2" t="n"/>
    </row>
    <row r="6">
      <c r="A6" s="2" t="n"/>
      <c r="B6" s="2" t="n"/>
      <c r="C6" s="2" t="n"/>
      <c r="D6" s="2" t="n"/>
      <c r="E6" s="2" t="n"/>
      <c r="F6" s="2" t="n"/>
      <c r="G6" s="2" t="n"/>
      <c r="H6" s="2" t="n"/>
      <c r="I6" s="2" t="n"/>
      <c r="J6" s="2" t="n"/>
    </row>
    <row r="7">
      <c r="A7" s="3" t="inlineStr">
        <is>
          <t>Bucket</t>
        </is>
      </c>
      <c r="B7" s="3" t="inlineStr">
        <is>
          <t>Cost</t>
        </is>
      </c>
      <c r="C7" s="2" t="n"/>
      <c r="D7" s="3" t="inlineStr">
        <is>
          <t>Cost Nature</t>
        </is>
      </c>
      <c r="E7" s="3" t="inlineStr">
        <is>
          <t>Cost</t>
        </is>
      </c>
      <c r="F7" s="2" t="n"/>
      <c r="G7" s="2" t="n"/>
      <c r="H7" s="2" t="n"/>
      <c r="I7" s="2" t="n"/>
      <c r="J7" s="2" t="n"/>
    </row>
    <row r="8">
      <c r="A8" s="4" t="inlineStr">
        <is>
          <t>Setup</t>
        </is>
      </c>
      <c r="B8" s="12">
        <f>Summary!$B$4</f>
        <v/>
      </c>
      <c r="C8" s="2" t="n"/>
      <c r="D8" s="4" t="inlineStr">
        <is>
          <t>Internal</t>
        </is>
      </c>
      <c r="E8" s="12">
        <f>Summary!$B$8</f>
        <v/>
      </c>
      <c r="F8" s="2" t="n"/>
      <c r="G8" s="2" t="n"/>
      <c r="H8" s="2" t="n"/>
      <c r="I8" s="2" t="n"/>
      <c r="J8" s="2" t="n"/>
    </row>
    <row r="9">
      <c r="A9" s="4" t="inlineStr">
        <is>
          <t>Hard External Costs</t>
        </is>
      </c>
      <c r="B9" s="12">
        <f>Summary!$B$5</f>
        <v/>
      </c>
      <c r="C9" s="2" t="n"/>
      <c r="D9" s="4" t="inlineStr">
        <is>
          <t>External</t>
        </is>
      </c>
      <c r="E9" s="12">
        <f>Summary!$B$9</f>
        <v/>
      </c>
      <c r="F9" s="2" t="n"/>
      <c r="G9" s="2" t="n"/>
      <c r="H9" s="2" t="n"/>
      <c r="I9" s="2" t="n"/>
      <c r="J9" s="2" t="n"/>
    </row>
    <row r="10">
      <c r="A10" s="4" t="inlineStr">
        <is>
          <t>Conduct</t>
        </is>
      </c>
      <c r="B10" s="12">
        <f>Summary!$B$6</f>
        <v/>
      </c>
      <c r="C10" s="2" t="n"/>
      <c r="D10" s="2" t="n"/>
      <c r="E10" s="2" t="n"/>
      <c r="F10" s="2" t="n"/>
      <c r="G10" s="2" t="n"/>
      <c r="H10" s="2" t="n"/>
      <c r="I10" s="2" t="n"/>
      <c r="J10" s="2" t="n"/>
    </row>
    <row r="11">
      <c r="A11" s="4" t="inlineStr">
        <is>
          <t>Pass Through Cost</t>
        </is>
      </c>
      <c r="B11" s="12">
        <f>Summary!$B$7</f>
        <v/>
      </c>
      <c r="C11" s="2" t="n"/>
      <c r="D11" s="2" t="n"/>
      <c r="E11" s="2" t="n"/>
      <c r="F11" s="2" t="n"/>
      <c r="G11" s="2" t="n"/>
      <c r="H11" s="2" t="n"/>
      <c r="I11" s="2" t="n"/>
      <c r="J11" s="2" t="n"/>
    </row>
    <row r="12">
      <c r="A12" s="2" t="n"/>
      <c r="B12" s="2" t="n"/>
      <c r="C12" s="2" t="n"/>
      <c r="D12" s="2" t="n"/>
      <c r="E12" s="2" t="n"/>
      <c r="F12" s="2" t="n"/>
      <c r="G12" s="2" t="n"/>
      <c r="H12" s="2" t="n"/>
      <c r="I12" s="2" t="n"/>
      <c r="J12" s="2" t="n"/>
    </row>
    <row r="13">
      <c r="A13" s="2" t="n"/>
      <c r="B13" s="2" t="n"/>
      <c r="C13" s="2" t="n"/>
      <c r="D13" s="2" t="n"/>
      <c r="E13" s="2" t="n"/>
      <c r="F13" s="2" t="n"/>
      <c r="G13" s="2" t="n"/>
      <c r="H13" s="2" t="n"/>
      <c r="I13" s="2" t="n"/>
      <c r="J13" s="2" t="n"/>
    </row>
    <row r="14">
      <c r="A14" s="2" t="n"/>
      <c r="B14" s="2" t="n"/>
      <c r="C14" s="2" t="n"/>
      <c r="D14" s="2" t="n"/>
      <c r="E14" s="2" t="n"/>
      <c r="F14" s="2" t="n"/>
      <c r="G14" s="2" t="n"/>
      <c r="H14" s="2" t="n"/>
      <c r="I14" s="2" t="n"/>
      <c r="J14" s="2" t="n"/>
    </row>
    <row r="15">
      <c r="A15" s="2" t="n"/>
      <c r="B15" s="2" t="n"/>
      <c r="C15" s="2" t="n"/>
      <c r="D15" s="2" t="n"/>
      <c r="E15" s="2" t="n"/>
      <c r="F15" s="2" t="n"/>
      <c r="G15" s="2" t="n"/>
      <c r="H15" s="2" t="n"/>
      <c r="I15" s="2" t="n"/>
      <c r="J15" s="2" t="n"/>
    </row>
    <row r="16">
      <c r="A16" s="2" t="n"/>
      <c r="B16" s="2" t="n"/>
      <c r="C16" s="2" t="n"/>
      <c r="D16" s="2" t="n"/>
      <c r="E16" s="2" t="n"/>
      <c r="F16" s="2" t="n"/>
      <c r="G16" s="2" t="n"/>
      <c r="H16" s="2" t="n"/>
      <c r="I16" s="2" t="n"/>
      <c r="J16" s="2" t="n"/>
    </row>
    <row r="17">
      <c r="A17" s="2" t="n"/>
      <c r="B17" s="2" t="n"/>
      <c r="C17" s="2" t="n"/>
      <c r="D17" s="2" t="n"/>
      <c r="E17" s="2" t="n"/>
      <c r="F17" s="2" t="n"/>
      <c r="G17" s="2" t="n"/>
      <c r="H17" s="2" t="n"/>
      <c r="I17" s="2" t="n"/>
      <c r="J17" s="2" t="n"/>
    </row>
    <row r="18">
      <c r="A18" s="2" t="n"/>
      <c r="B18" s="2" t="n"/>
      <c r="C18" s="2" t="n"/>
      <c r="D18" s="2" t="n"/>
      <c r="E18" s="2" t="n"/>
      <c r="F18" s="2" t="n"/>
      <c r="G18" s="2" t="n"/>
      <c r="H18" s="2" t="n"/>
      <c r="I18" s="2" t="n"/>
      <c r="J18" s="2" t="n"/>
    </row>
    <row r="19">
      <c r="A19" s="2" t="n"/>
      <c r="B19" s="2" t="n"/>
      <c r="C19" s="2" t="n"/>
      <c r="D19" s="2" t="n"/>
      <c r="E19" s="2" t="n"/>
      <c r="F19" s="2" t="n"/>
      <c r="G19" s="2" t="n"/>
      <c r="H19" s="2" t="n"/>
      <c r="I19" s="2" t="n"/>
      <c r="J19" s="2" t="n"/>
    </row>
    <row r="20">
      <c r="A20" s="2" t="n"/>
      <c r="B20" s="2" t="n"/>
      <c r="C20" s="2" t="n"/>
      <c r="D20" s="2" t="n"/>
      <c r="E20" s="2" t="n"/>
      <c r="F20" s="2" t="n"/>
      <c r="G20" s="2" t="n"/>
      <c r="H20" s="2" t="n"/>
      <c r="I20" s="2" t="n"/>
      <c r="J20" s="2" t="n"/>
    </row>
    <row r="21">
      <c r="A21" s="2" t="n"/>
      <c r="B21" s="2" t="n"/>
      <c r="C21" s="2" t="n"/>
      <c r="D21" s="2" t="n"/>
      <c r="E21" s="2" t="n"/>
      <c r="F21" s="2" t="n"/>
      <c r="G21" s="2" t="n"/>
      <c r="H21" s="2" t="n"/>
      <c r="I21" s="2" t="n"/>
      <c r="J21" s="2" t="n"/>
    </row>
    <row r="22">
      <c r="A22" s="2" t="n"/>
      <c r="B22" s="2" t="n"/>
      <c r="C22" s="2" t="n"/>
      <c r="D22" s="2" t="n"/>
      <c r="E22" s="2" t="n"/>
      <c r="F22" s="2" t="n"/>
      <c r="G22" s="2" t="n"/>
      <c r="H22" s="2" t="n"/>
      <c r="I22" s="2" t="n"/>
      <c r="J22" s="2" t="n"/>
    </row>
    <row r="23">
      <c r="A23" s="3" t="inlineStr">
        <is>
          <t>Component</t>
        </is>
      </c>
      <c r="B23" s="3" t="inlineStr">
        <is>
          <t>Total Cost</t>
        </is>
      </c>
      <c r="C23" s="2" t="n"/>
      <c r="D23" s="2" t="n"/>
      <c r="E23" s="2" t="n"/>
      <c r="F23" s="2" t="n"/>
      <c r="G23" s="2" t="n"/>
      <c r="H23" s="2" t="n"/>
      <c r="I23" s="2" t="n"/>
      <c r="J23" s="2" t="n"/>
    </row>
    <row r="24">
      <c r="A24" s="4">
        <f>IF(Summary!$B13="","",Summary!$B13)</f>
        <v/>
      </c>
      <c r="B24" s="12">
        <f>IF(Summary!$G13="","",Summary!$G13)</f>
        <v/>
      </c>
      <c r="C24" s="2" t="n"/>
      <c r="D24" s="2" t="n"/>
      <c r="E24" s="2" t="n"/>
      <c r="F24" s="2" t="n"/>
      <c r="G24" s="2" t="n"/>
      <c r="H24" s="2" t="n"/>
      <c r="I24" s="2" t="n"/>
      <c r="J24" s="2" t="n"/>
    </row>
    <row r="25">
      <c r="A25" s="4">
        <f>IF(Summary!$B14="","",Summary!$B14)</f>
        <v/>
      </c>
      <c r="B25" s="12">
        <f>IF(Summary!$G14="","",Summary!$G14)</f>
        <v/>
      </c>
      <c r="C25" s="2" t="n"/>
      <c r="D25" s="2" t="n"/>
      <c r="E25" s="2" t="n"/>
      <c r="F25" s="2" t="n"/>
      <c r="G25" s="2" t="n"/>
      <c r="H25" s="2" t="n"/>
      <c r="I25" s="2" t="n"/>
      <c r="J25" s="2" t="n"/>
    </row>
    <row r="26">
      <c r="A26" s="4">
        <f>IF(Summary!$B15="","",Summary!$B15)</f>
        <v/>
      </c>
      <c r="B26" s="12">
        <f>IF(Summary!$G15="","",Summary!$G15)</f>
        <v/>
      </c>
      <c r="C26" s="2" t="n"/>
      <c r="D26" s="2" t="n"/>
      <c r="E26" s="2" t="n"/>
      <c r="F26" s="2" t="n"/>
      <c r="G26" s="2" t="n"/>
      <c r="H26" s="2" t="n"/>
      <c r="I26" s="2" t="n"/>
      <c r="J26" s="2" t="n"/>
    </row>
    <row r="27">
      <c r="A27" s="4">
        <f>IF(Summary!$B16="","",Summary!$B16)</f>
        <v/>
      </c>
      <c r="B27" s="12">
        <f>IF(Summary!$G16="","",Summary!$G16)</f>
        <v/>
      </c>
      <c r="C27" s="2" t="n"/>
      <c r="D27" s="2" t="n"/>
      <c r="E27" s="2" t="n"/>
      <c r="F27" s="2" t="n"/>
      <c r="G27" s="2" t="n"/>
      <c r="H27" s="2" t="n"/>
      <c r="I27" s="2" t="n"/>
      <c r="J27" s="2" t="n"/>
    </row>
    <row r="28">
      <c r="A28" s="4">
        <f>IF(Summary!$B17="","",Summary!$B17)</f>
        <v/>
      </c>
      <c r="B28" s="12">
        <f>IF(Summary!$G17="","",Summary!$G17)</f>
        <v/>
      </c>
      <c r="C28" s="2" t="n"/>
      <c r="D28" s="2" t="n"/>
      <c r="E28" s="2" t="n"/>
      <c r="F28" s="2" t="n"/>
      <c r="G28" s="2" t="n"/>
      <c r="H28" s="2" t="n"/>
      <c r="I28" s="2" t="n"/>
      <c r="J28" s="2" t="n"/>
    </row>
    <row r="29">
      <c r="A29" s="4">
        <f>IF(Summary!$B18="","",Summary!$B18)</f>
        <v/>
      </c>
      <c r="B29" s="12">
        <f>IF(Summary!$G18="","",Summary!$G18)</f>
        <v/>
      </c>
      <c r="C29" s="2" t="n"/>
      <c r="D29" s="2" t="n"/>
      <c r="E29" s="2" t="n"/>
      <c r="F29" s="2" t="n"/>
      <c r="G29" s="2" t="n"/>
      <c r="H29" s="2" t="n"/>
      <c r="I29" s="2" t="n"/>
      <c r="J29" s="2" t="n"/>
    </row>
    <row r="30">
      <c r="A30" s="4">
        <f>IF(Summary!$B19="","",Summary!$B19)</f>
        <v/>
      </c>
      <c r="B30" s="12">
        <f>IF(Summary!$G19="","",Summary!$G19)</f>
        <v/>
      </c>
      <c r="C30" s="2" t="n"/>
      <c r="D30" s="2" t="n"/>
      <c r="E30" s="2" t="n"/>
      <c r="F30" s="2" t="n"/>
      <c r="G30" s="2" t="n"/>
      <c r="H30" s="2" t="n"/>
      <c r="I30" s="2" t="n"/>
      <c r="J30" s="2" t="n"/>
    </row>
    <row r="31">
      <c r="A31" s="4">
        <f>IF(Summary!$B20="","",Summary!$B20)</f>
        <v/>
      </c>
      <c r="B31" s="12">
        <f>IF(Summary!$G20="","",Summary!$G20)</f>
        <v/>
      </c>
      <c r="C31" s="2" t="n"/>
      <c r="D31" s="2" t="n"/>
      <c r="E31" s="2" t="n"/>
      <c r="F31" s="2" t="n"/>
      <c r="G31" s="2" t="n"/>
      <c r="H31" s="2" t="n"/>
      <c r="I31" s="2" t="n"/>
      <c r="J31" s="2" t="n"/>
    </row>
    <row r="32">
      <c r="A32" s="4">
        <f>IF(Summary!$B21="","",Summary!$B21)</f>
        <v/>
      </c>
      <c r="B32" s="12">
        <f>IF(Summary!$G21="","",Summary!$G21)</f>
        <v/>
      </c>
      <c r="C32" s="2" t="n"/>
      <c r="D32" s="2" t="n"/>
      <c r="E32" s="2" t="n"/>
      <c r="F32" s="2" t="n"/>
      <c r="G32" s="2" t="n"/>
      <c r="H32" s="2" t="n"/>
      <c r="I32" s="2" t="n"/>
      <c r="J32" s="2" t="n"/>
    </row>
    <row r="33">
      <c r="A33" s="4">
        <f>IF(Summary!$B22="","",Summary!$B22)</f>
        <v/>
      </c>
      <c r="B33" s="12">
        <f>IF(Summary!$G22="","",Summary!$G22)</f>
        <v/>
      </c>
      <c r="C33" s="2" t="n"/>
      <c r="D33" s="2" t="n"/>
      <c r="E33" s="2" t="n"/>
      <c r="F33" s="2" t="n"/>
      <c r="G33" s="2" t="n"/>
      <c r="H33" s="2" t="n"/>
      <c r="I33" s="2" t="n"/>
      <c r="J33" s="2" t="n"/>
    </row>
    <row r="34">
      <c r="A34" s="4">
        <f>IF(Summary!$B23="","",Summary!$B23)</f>
        <v/>
      </c>
      <c r="B34" s="12">
        <f>IF(Summary!$G23="","",Summary!$G23)</f>
        <v/>
      </c>
      <c r="C34" s="2" t="n"/>
      <c r="D34" s="2" t="n"/>
      <c r="E34" s="2" t="n"/>
      <c r="F34" s="2" t="n"/>
      <c r="G34" s="2" t="n"/>
      <c r="H34" s="2" t="n"/>
      <c r="I34" s="2" t="n"/>
      <c r="J34" s="2" t="n"/>
    </row>
    <row r="35">
      <c r="A35" s="4">
        <f>IF(Summary!$B24="","",Summary!$B24)</f>
        <v/>
      </c>
      <c r="B35" s="12">
        <f>IF(Summary!$G24="","",Summary!$G24)</f>
        <v/>
      </c>
      <c r="C35" s="2" t="n"/>
      <c r="D35" s="2" t="n"/>
      <c r="E35" s="2" t="n"/>
      <c r="F35" s="2" t="n"/>
      <c r="G35" s="2" t="n"/>
      <c r="H35" s="2" t="n"/>
      <c r="I35" s="2" t="n"/>
      <c r="J35" s="2" t="n"/>
    </row>
    <row r="36">
      <c r="A36" s="4">
        <f>IF(Summary!$B25="","",Summary!$B25)</f>
        <v/>
      </c>
      <c r="B36" s="12">
        <f>IF(Summary!$G25="","",Summary!$G25)</f>
        <v/>
      </c>
      <c r="C36" s="2" t="n"/>
      <c r="D36" s="2" t="n"/>
      <c r="E36" s="2" t="n"/>
      <c r="F36" s="2" t="n"/>
      <c r="G36" s="2" t="n"/>
      <c r="H36" s="2" t="n"/>
      <c r="I36" s="2" t="n"/>
      <c r="J36" s="2" t="n"/>
    </row>
    <row r="37">
      <c r="A37" s="4">
        <f>IF(Summary!$B26="","",Summary!$B26)</f>
        <v/>
      </c>
      <c r="B37" s="12">
        <f>IF(Summary!$G26="","",Summary!$G26)</f>
        <v/>
      </c>
      <c r="C37" s="2" t="n"/>
      <c r="D37" s="2" t="n"/>
      <c r="E37" s="2" t="n"/>
      <c r="F37" s="2" t="n"/>
      <c r="G37" s="2" t="n"/>
      <c r="H37" s="2" t="n"/>
      <c r="I37" s="2" t="n"/>
      <c r="J37" s="2" t="n"/>
    </row>
    <row r="38">
      <c r="A38" s="4">
        <f>IF(Summary!$B27="","",Summary!$B27)</f>
        <v/>
      </c>
      <c r="B38" s="12">
        <f>IF(Summary!$G27="","",Summary!$G27)</f>
        <v/>
      </c>
      <c r="C38" s="2" t="n"/>
      <c r="D38" s="2" t="n"/>
      <c r="E38" s="2" t="n"/>
      <c r="F38" s="2" t="n"/>
      <c r="G38" s="2" t="n"/>
      <c r="H38" s="2" t="n"/>
      <c r="I38" s="2" t="n"/>
      <c r="J38" s="2" t="n"/>
    </row>
    <row r="39">
      <c r="A39" s="4">
        <f>IF(Summary!$B28="","",Summary!$B28)</f>
        <v/>
      </c>
      <c r="B39" s="12">
        <f>IF(Summary!$G28="","",Summary!$G28)</f>
        <v/>
      </c>
      <c r="C39" s="2" t="n"/>
      <c r="D39" s="2" t="n"/>
      <c r="E39" s="2" t="n"/>
      <c r="F39" s="2" t="n"/>
      <c r="G39" s="2" t="n"/>
      <c r="H39" s="2" t="n"/>
      <c r="I39" s="2" t="n"/>
      <c r="J39" s="2" t="n"/>
    </row>
    <row r="40">
      <c r="A40" s="4">
        <f>IF(Summary!$B29="","",Summary!$B29)</f>
        <v/>
      </c>
      <c r="B40" s="12">
        <f>IF(Summary!$G29="","",Summary!$G29)</f>
        <v/>
      </c>
      <c r="C40" s="2" t="n"/>
      <c r="D40" s="2" t="n"/>
      <c r="E40" s="2" t="n"/>
      <c r="F40" s="2" t="n"/>
      <c r="G40" s="2" t="n"/>
      <c r="H40" s="2" t="n"/>
      <c r="I40" s="2" t="n"/>
      <c r="J40" s="2" t="n"/>
    </row>
    <row r="41">
      <c r="A41" s="4">
        <f>IF(Summary!$B30="","",Summary!$B30)</f>
        <v/>
      </c>
      <c r="B41" s="12">
        <f>IF(Summary!$G30="","",Summary!$G30)</f>
        <v/>
      </c>
      <c r="C41" s="2" t="n"/>
      <c r="D41" s="2" t="n"/>
      <c r="E41" s="2" t="n"/>
      <c r="F41" s="2" t="n"/>
      <c r="G41" s="2" t="n"/>
      <c r="H41" s="2" t="n"/>
      <c r="I41" s="2" t="n"/>
      <c r="J41" s="2" t="n"/>
    </row>
    <row r="42">
      <c r="A42" s="4">
        <f>IF(Summary!$B31="","",Summary!$B31)</f>
        <v/>
      </c>
      <c r="B42" s="12">
        <f>IF(Summary!$G31="","",Summary!$G31)</f>
        <v/>
      </c>
      <c r="C42" s="2" t="n"/>
      <c r="D42" s="2" t="n"/>
      <c r="E42" s="2" t="n"/>
      <c r="F42" s="2" t="n"/>
      <c r="G42" s="2" t="n"/>
      <c r="H42" s="2" t="n"/>
      <c r="I42" s="2" t="n"/>
      <c r="J42" s="2" t="n"/>
    </row>
    <row r="43">
      <c r="A43" s="4">
        <f>IF(Summary!$B32="","",Summary!$B32)</f>
        <v/>
      </c>
      <c r="B43" s="12">
        <f>IF(Summary!$G32="","",Summary!$G32)</f>
        <v/>
      </c>
      <c r="C43" s="2" t="n"/>
      <c r="D43" s="2" t="n"/>
      <c r="E43" s="2" t="n"/>
      <c r="F43" s="2" t="n"/>
      <c r="G43" s="2" t="n"/>
      <c r="H43" s="2" t="n"/>
      <c r="I43" s="2" t="n"/>
      <c r="J43" s="2" t="n"/>
    </row>
    <row r="44">
      <c r="A44" s="4">
        <f>IF(Summary!$B33="","",Summary!$B33)</f>
        <v/>
      </c>
      <c r="B44" s="12">
        <f>IF(Summary!$G33="","",Summary!$G33)</f>
        <v/>
      </c>
      <c r="C44" s="2" t="n"/>
      <c r="D44" s="2" t="n"/>
      <c r="E44" s="2" t="n"/>
      <c r="F44" s="2" t="n"/>
      <c r="G44" s="2" t="n"/>
      <c r="H44" s="2" t="n"/>
      <c r="I44" s="2" t="n"/>
      <c r="J44" s="2" t="n"/>
    </row>
    <row r="45">
      <c r="A45" s="4">
        <f>IF(Summary!$B34="","",Summary!$B34)</f>
        <v/>
      </c>
      <c r="B45" s="12">
        <f>IF(Summary!$G34="","",Summary!$G34)</f>
        <v/>
      </c>
      <c r="C45" s="2" t="n"/>
      <c r="D45" s="2" t="n"/>
      <c r="E45" s="2" t="n"/>
      <c r="F45" s="2" t="n"/>
      <c r="G45" s="2" t="n"/>
      <c r="H45" s="2" t="n"/>
      <c r="I45" s="2" t="n"/>
      <c r="J45" s="2" t="n"/>
    </row>
    <row r="46">
      <c r="A46" s="4">
        <f>IF(Summary!$B35="","",Summary!$B35)</f>
        <v/>
      </c>
      <c r="B46" s="12">
        <f>IF(Summary!$G35="","",Summary!$G35)</f>
        <v/>
      </c>
      <c r="C46" s="2" t="n"/>
      <c r="D46" s="2" t="n"/>
      <c r="E46" s="2" t="n"/>
      <c r="F46" s="2" t="n"/>
      <c r="G46" s="2" t="n"/>
      <c r="H46" s="2" t="n"/>
      <c r="I46" s="2" t="n"/>
      <c r="J46" s="2" t="n"/>
    </row>
    <row r="47">
      <c r="A47" s="4">
        <f>IF(Summary!$B36="","",Summary!$B36)</f>
        <v/>
      </c>
      <c r="B47" s="12">
        <f>IF(Summary!$G36="","",Summary!$G36)</f>
        <v/>
      </c>
      <c r="C47" s="2" t="n"/>
      <c r="D47" s="2" t="n"/>
      <c r="E47" s="2" t="n"/>
      <c r="F47" s="2" t="n"/>
      <c r="G47" s="2" t="n"/>
      <c r="H47" s="2" t="n"/>
      <c r="I47" s="2" t="n"/>
      <c r="J47" s="2" t="n"/>
    </row>
    <row r="48">
      <c r="A48" s="4">
        <f>IF(Summary!$B37="","",Summary!$B37)</f>
        <v/>
      </c>
      <c r="B48" s="12">
        <f>IF(Summary!$G37="","",Summary!$G37)</f>
        <v/>
      </c>
      <c r="C48" s="2" t="n"/>
      <c r="D48" s="2" t="n"/>
      <c r="E48" s="2" t="n"/>
      <c r="F48" s="2" t="n"/>
      <c r="G48" s="2" t="n"/>
      <c r="H48" s="2" t="n"/>
      <c r="I48" s="2" t="n"/>
      <c r="J48" s="2" t="n"/>
    </row>
    <row r="49">
      <c r="A49" s="4">
        <f>IF(Summary!$B38="","",Summary!$B38)</f>
        <v/>
      </c>
      <c r="B49" s="12">
        <f>IF(Summary!$G38="","",Summary!$G38)</f>
        <v/>
      </c>
      <c r="C49" s="2" t="n"/>
      <c r="D49" s="2" t="n"/>
      <c r="E49" s="2" t="n"/>
      <c r="F49" s="2" t="n"/>
      <c r="G49" s="2" t="n"/>
      <c r="H49" s="2" t="n"/>
      <c r="I49" s="2" t="n"/>
      <c r="J49" s="2" t="n"/>
    </row>
    <row r="50">
      <c r="A50" s="4">
        <f>IF(Summary!$B39="","",Summary!$B39)</f>
        <v/>
      </c>
      <c r="B50" s="12">
        <f>IF(Summary!$G39="","",Summary!$G39)</f>
        <v/>
      </c>
      <c r="C50" s="2" t="n"/>
      <c r="D50" s="2" t="n"/>
      <c r="E50" s="2" t="n"/>
      <c r="F50" s="2" t="n"/>
      <c r="G50" s="2" t="n"/>
      <c r="H50" s="2" t="n"/>
      <c r="I50" s="2" t="n"/>
      <c r="J50" s="2" t="n"/>
    </row>
    <row r="51">
      <c r="A51" s="4">
        <f>IF(Summary!$B40="","",Summary!$B40)</f>
        <v/>
      </c>
      <c r="B51" s="12">
        <f>IF(Summary!$G40="","",Summary!$G40)</f>
        <v/>
      </c>
      <c r="C51" s="2" t="n"/>
      <c r="D51" s="2" t="n"/>
      <c r="E51" s="2" t="n"/>
      <c r="F51" s="2" t="n"/>
      <c r="G51" s="2" t="n"/>
      <c r="H51" s="2" t="n"/>
      <c r="I51" s="2" t="n"/>
      <c r="J51" s="2" t="n"/>
    </row>
    <row r="52">
      <c r="A52" s="4">
        <f>IF(Summary!$B41="","",Summary!$B41)</f>
        <v/>
      </c>
      <c r="B52" s="12">
        <f>IF(Summary!$G41="","",Summary!$G41)</f>
        <v/>
      </c>
      <c r="C52" s="2" t="n"/>
      <c r="D52" s="2" t="n"/>
      <c r="E52" s="2" t="n"/>
      <c r="F52" s="2" t="n"/>
      <c r="G52" s="2" t="n"/>
      <c r="H52" s="2" t="n"/>
      <c r="I52" s="2" t="n"/>
      <c r="J52" s="2" t="n"/>
    </row>
    <row r="53">
      <c r="A53" s="4">
        <f>IF(Summary!$B42="","",Summary!$B42)</f>
        <v/>
      </c>
      <c r="B53" s="12">
        <f>IF(Summary!$G42="","",Summary!$G42)</f>
        <v/>
      </c>
      <c r="C53" s="2" t="n"/>
      <c r="D53" s="2" t="n"/>
      <c r="E53" s="2" t="n"/>
      <c r="F53" s="2" t="n"/>
      <c r="G53" s="2" t="n"/>
      <c r="H53" s="2" t="n"/>
      <c r="I53" s="2" t="n"/>
      <c r="J53" s="2" t="n"/>
    </row>
  </sheetData>
  <mergeCells count="1">
    <mergeCell ref="A1:J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2026-04-21T10:13:47Z</dcterms:created>
  <dcterms:modified xmlns:dcterms="http://purl.org/dc/terms/" xmlns:xsi="http://www.w3.org/2001/XMLSchema-instance" xsi:type="dcterms:W3CDTF">2026-04-21T10:13:48Z</dcterms:modified>
</cp:coreProperties>
</file>